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Z:\livrables\versions_CIDEF\"/>
    </mc:Choice>
  </mc:AlternateContent>
  <bookViews>
    <workbookView xWindow="120" yWindow="60" windowWidth="20370" windowHeight="6435" tabRatio="574"/>
  </bookViews>
  <sheets>
    <sheet name="Mode opératoire" sheetId="9" r:id="rId1"/>
    <sheet name="Volet Résultat-cat-SI" sheetId="2" r:id="rId2"/>
    <sheet name="Guide-Résultat-cat-SI" sheetId="7" r:id="rId3"/>
    <sheet name="Volet Criticité-opérationnelle" sheetId="10" r:id="rId4"/>
    <sheet name="Guide-critères-ops" sheetId="4" r:id="rId5"/>
    <sheet name="Volet Exposition" sheetId="11" r:id="rId6"/>
    <sheet name="Guide-critères-exposition" sheetId="3" r:id="rId7"/>
  </sheets>
  <definedNames>
    <definedName name="_xlnm._FilterDatabase" localSheetId="6" hidden="1">'Guide-critères-exposition'!$A$92:$B$96</definedName>
    <definedName name="_xlnm._FilterDatabase" localSheetId="1" hidden="1">'Volet Résultat-cat-SI'!$B$9:$K$10</definedName>
    <definedName name="min_exp">#REF!</definedName>
  </definedNames>
  <calcPr calcId="162913"/>
</workbook>
</file>

<file path=xl/calcChain.xml><?xml version="1.0" encoding="utf-8"?>
<calcChain xmlns="http://schemas.openxmlformats.org/spreadsheetml/2006/main">
  <c r="C41" i="11" l="1"/>
  <c r="C40" i="11" l="1"/>
  <c r="C18" i="10"/>
  <c r="C39" i="11" l="1"/>
  <c r="C37" i="11" l="1"/>
  <c r="C35" i="11"/>
  <c r="C32" i="11"/>
  <c r="C30" i="11"/>
  <c r="C28" i="11"/>
  <c r="C26" i="11"/>
  <c r="C24" i="11"/>
  <c r="C22" i="11"/>
  <c r="C20" i="11"/>
  <c r="C15" i="11"/>
  <c r="C13" i="11"/>
  <c r="C8" i="11"/>
  <c r="C6" i="11"/>
  <c r="C17" i="10"/>
  <c r="C13" i="10"/>
  <c r="C11" i="10"/>
  <c r="C9" i="10"/>
  <c r="C7" i="10"/>
  <c r="I10" i="2"/>
  <c r="K10" i="2" l="1"/>
  <c r="J10" i="2"/>
</calcChain>
</file>

<file path=xl/comments1.xml><?xml version="1.0" encoding="utf-8"?>
<comments xmlns="http://schemas.openxmlformats.org/spreadsheetml/2006/main">
  <authors>
    <author>FERREIRA Michael IEF MINDEF</author>
  </authors>
  <commentList>
    <comment ref="B9" authorId="0" shapeId="0">
      <text>
        <r>
          <rPr>
            <b/>
            <sz val="9"/>
            <color indexed="81"/>
            <rFont val="Tahoma"/>
            <family val="2"/>
          </rPr>
          <t>FERREIRA Michael IEF MINDEF:</t>
        </r>
        <r>
          <rPr>
            <sz val="9"/>
            <color indexed="81"/>
            <rFont val="Tahoma"/>
            <family val="2"/>
          </rPr>
          <t xml:space="preserve">
Indiquer, le cas échéant, l'identifiant interne du SI concerné</t>
        </r>
      </text>
    </comment>
  </commentList>
</comments>
</file>

<file path=xl/sharedStrings.xml><?xml version="1.0" encoding="utf-8"?>
<sst xmlns="http://schemas.openxmlformats.org/spreadsheetml/2006/main" count="419" uniqueCount="348">
  <si>
    <t>UO_OPE</t>
  </si>
  <si>
    <t>Nom du SI</t>
  </si>
  <si>
    <t>Confidentiel</t>
  </si>
  <si>
    <t>Restreint</t>
  </si>
  <si>
    <t>Secret</t>
  </si>
  <si>
    <t>RGPD</t>
  </si>
  <si>
    <t>Un comportement non conforme des utilisateurs légitimes est très peu probable : les utilisateurs sont formés à l’utilisation du SI (formation e-learning ou stage) et sont sensibilisés à la SSI.</t>
  </si>
  <si>
    <t>Un comportement non conforme des utilisateurs légitimes est peu probable : les utilisateurs sont sensibilisés à l’utilisation du SI (présentation du SI par une personne formée) et à la SSI.</t>
  </si>
  <si>
    <t>Un comportement non conforme des utilisateurs est probable : les utilisateurs accèdent au SI sans formation.</t>
  </si>
  <si>
    <t>Des comportements non conformes sont certains : le SI est accessible à l’ensemble du personnel du ministère, à des personnes non sensibilisées ou extérieures.</t>
  </si>
  <si>
    <t>Le système est facile à maintenir à jour : il est maintenu sans contrainte par l'opérateur (sans tests préalables).</t>
  </si>
  <si>
    <t>Le système est assez facile à maintenir à jour : l'équipe de projet assure la mise à jour de tout ou partie des composants du SI (dans des délais rapides), les patches sont disponibles facilement car le maintien en condition de sécurité est contractualisé, les tests de non régression sont inclus dans le MCS ou rapides à mettre en œuvre.</t>
  </si>
  <si>
    <t>Le système est assez difficile à mettre à jour : soit l'équipe de projet n'assure pas la mise à jour de tout ou partie des composants du SI dans des délais rapides, soit les patches ne sont pas disponibles facilement, soit le maintien en condition de sécurité n'est pas contractualisé, soit il est nécessaire de procéder à des tests de non-régression longs avant leur application sur le système opérationnel.</t>
  </si>
  <si>
    <t>Le système est difficile à mettre à jour : la maintenance du SI n'est plus assurée ou fait appel à un acteur extérieur (sans contrainte de temps, ni de résultat), les mises à jour ne sont pas disponibles facilement, il existe des contraintes contractuelles et des tests de non-régression sont nécessaires.</t>
  </si>
  <si>
    <t>Quel est le niveau de spécialisation et de sensibilisation des utilisateurs à l'emploi du système ?</t>
  </si>
  <si>
    <t>Il est ouvert à des systèmes externes mais sous contrôle</t>
  </si>
  <si>
    <t>Il est ouvert à des systèmes externes hors de contrôle</t>
  </si>
  <si>
    <t>Le SI et son contexte sont jugés stables</t>
  </si>
  <si>
    <t>Ils changent peu</t>
  </si>
  <si>
    <t>Ils changent relativement souvent</t>
  </si>
  <si>
    <t>Ils changent très souvent</t>
  </si>
  <si>
    <t>Négligeable</t>
  </si>
  <si>
    <t>Significatif</t>
  </si>
  <si>
    <t xml:space="preserve">Assez facile </t>
  </si>
  <si>
    <t>Facile</t>
  </si>
  <si>
    <t>Assez difficile</t>
  </si>
  <si>
    <t>Difficile</t>
  </si>
  <si>
    <t>Valeur_MCO/MCS</t>
  </si>
  <si>
    <t>Valeur_Evolutivité</t>
  </si>
  <si>
    <t>Valeur_Adaptabilité</t>
  </si>
  <si>
    <t>Valeur_TempsReel</t>
  </si>
  <si>
    <t>Valeur_Ouverture</t>
  </si>
  <si>
    <t>Besoin de disponibilité</t>
  </si>
  <si>
    <t>Les données traitées sont publiques.</t>
  </si>
  <si>
    <t>Les données traitées sont de niveau DR ou confidentiel spécifique (personnel, médical…).</t>
  </si>
  <si>
    <t>Non Protégé</t>
  </si>
  <si>
    <t>Les données traitées sont classifiées de niveau confidentiel.</t>
  </si>
  <si>
    <t>Non</t>
  </si>
  <si>
    <t>Oui</t>
  </si>
  <si>
    <t>INT</t>
  </si>
  <si>
    <t>DISPO</t>
  </si>
  <si>
    <t>Besoin d'intégrité</t>
  </si>
  <si>
    <t>Valeur_Sensibilité</t>
  </si>
  <si>
    <t>VALEUR_Exposition</t>
  </si>
  <si>
    <t>Nombre d'utilisateurs</t>
  </si>
  <si>
    <t>Echelle d'un département</t>
  </si>
  <si>
    <t>Echelle d'une division</t>
  </si>
  <si>
    <t>entre 10 et 50</t>
  </si>
  <si>
    <t>Majeure</t>
  </si>
  <si>
    <t>Nécessite la réalisation d'une évolution majeure (nouveau moyen, impact disponibilité, impact financier grave)</t>
  </si>
  <si>
    <t>Adaptabilité au contexte dans lequel il opère: contraintes, exigences réglementaires, ….</t>
  </si>
  <si>
    <t>Nécessite une mise à hauteur du SI avec acquisition de moyens via le PEB et intervention interne (infogérant) via gestion de projet</t>
  </si>
  <si>
    <t>Nécessite une mise à hauteur de niveau SVPI avec acquisition PEB éventuel (licence, matériel)</t>
  </si>
  <si>
    <t>Appréciation de la probabilité que la SI souffre d'une vulnérabilité exploitable</t>
  </si>
  <si>
    <t>SI de complexité élémentaire (un unique PC)</t>
  </si>
  <si>
    <t>Complexité de l'architecture</t>
  </si>
  <si>
    <t>Facilité MCO/MCS</t>
  </si>
  <si>
    <t>USERS</t>
  </si>
  <si>
    <t>Valeur_ExploitSPC</t>
  </si>
  <si>
    <t>Libellé</t>
  </si>
  <si>
    <t>Type/famille de SI</t>
  </si>
  <si>
    <t>Commentaires</t>
  </si>
  <si>
    <t>Poste isolé interne</t>
  </si>
  <si>
    <t>Poste isolé nomade</t>
  </si>
  <si>
    <t>Idem mais hors site, poste isolé (aucune connexion à un autre SI) qui peut être utilisé en dehors du site (ZP)</t>
  </si>
  <si>
    <t>Poste réseau nomade</t>
  </si>
  <si>
    <t>1  poste informatique sortant de la ZP, pouvant s'interconnecter avec un SI (administration ou autre)</t>
  </si>
  <si>
    <t>Système et réseau interne local</t>
  </si>
  <si>
    <t xml:space="preserve">Tous les éléments physiques constituants le SI sont dans un même local. Il peut cependant avoir une interconnexion avec un autre SI.  Les risques de protection physique sont gérés dans une emprise limitée représenté par le local. Nota : l'interconnexion est traitée dans les dossiers (mentionnée et explicitée). Les moyens mis en place doivent être pris en compte par un des 2 SI. Nota : Etendu jusqu'au bâtiment… distinguo avec RIE par rapport aux interconnexions qui parcourent le site pour relier les bâtiments. 
Tous les éléments physiques constituants le SI sont dans un même local. Il peut cependant avoir une interconnexion avec un autre SI.  Les risques de protection physique sont gérés dans une emprise limitée représenté par le local. 
Nota : l'interconnexion est traitée dans les dossiers (mentionnée et explicitée). Les moyens mis en place doivent être pris en compte par un des 2 SI.
Nota : Etendu jusqu'au bâtiment… distinguo avec RIE par rapport aux interconnexions qui parcourent le site pour relier les bâtiments. 
</t>
  </si>
  <si>
    <t>Système et réseau interne emprise</t>
  </si>
  <si>
    <t>Système d’information s'étendant sur plusieurs batiments tous localisés sur le site du centre (avec ou sans interconnexions avec d’autres SI) - confiné dans la ZP</t>
  </si>
  <si>
    <t>Système et réseau extérieur emprise</t>
  </si>
  <si>
    <t xml:space="preserve">Ex: SI en dehors du PIV sur champ de tir qui est une zone non protégée : notamment un réseau radio, un réseau de transit (LTE + FO), des moyens de vidéo surveillance/détections d’intrusion. </t>
  </si>
  <si>
    <t>Système et réseau extérieur national</t>
  </si>
  <si>
    <t xml:space="preserve">Système d’information, relevant de l’AQ DGA, comportant plusieurs postes déployés exclusivement au sein d’entités nationales (avec ou sans interconnexions avec d’autres SI) </t>
  </si>
  <si>
    <t>Système et réseau extérieur international</t>
  </si>
  <si>
    <t xml:space="preserve">Système d’information comportant plusieurs postes déployés sur plusieurs pays (avec ou sans interconnexions avec d’autres SI). A noter que l’AQ pour des systèmes de cette famille n’est pas forcément le DGA, mais peut être le SGDSN par exemple, ce sera précisé dans la stratégie d’homologation du SI </t>
  </si>
  <si>
    <t>Plateforme nomade isolée</t>
  </si>
  <si>
    <t xml:space="preserve">Système d’information isolé (aucune connexion à un autre SI) comportant plusieurs postes et qui peut être utilisé en dehors de la ZP (MINARM, interministériel et industriels de l’armement) </t>
  </si>
  <si>
    <t>Plateforme nomade réseau</t>
  </si>
  <si>
    <t xml:space="preserve">Système d’information comportant plusieurs éléments physiques distincts (poste informatique, serveur, routeur, switch…) et qui peut être connecté de façon ponctuelle à d’autres SI et être utilisé en dehors du site du centre (ZP) (MINARM, interministériel et industriels de l’armement)
Système d’information comportant plusieurs éléments physiques distincts (poste informatique, serveur, routeur, switch…) et qui peut être connecté de façon ponctuelle à d’autres SI et être utilisé en dehors du site du centre (ZP) (MINARM, interministériel et industriels de l’armement)
</t>
  </si>
  <si>
    <t>SI herbergé sur un autre SI</t>
  </si>
  <si>
    <t xml:space="preserve">Système d’information non autonome hébergé par un autre SI lui permettant de mener ses missions
</t>
  </si>
  <si>
    <t>Réseau sans famille</t>
  </si>
  <si>
    <t>Ex du système d’information SNIF « Système de Nettoyage des Infections Fortuites – stations blanches)</t>
  </si>
  <si>
    <r>
      <t xml:space="preserve">Contribue à quelle capacité opérationnelle des Armées 
</t>
    </r>
    <r>
      <rPr>
        <b/>
        <sz val="11"/>
        <color theme="9" tint="-0.499984740745262"/>
        <rFont val="Calibri"/>
        <family val="2"/>
        <scheme val="minor"/>
      </rPr>
      <t>[Texte libre]</t>
    </r>
  </si>
  <si>
    <t>Pas d'infogérance sur le SI</t>
  </si>
  <si>
    <t>&lt; 10</t>
  </si>
  <si>
    <t>&gt; 50</t>
  </si>
  <si>
    <t>Règlementation applicable</t>
  </si>
  <si>
    <t>Interministérielle</t>
  </si>
  <si>
    <t>Ministérielle</t>
  </si>
  <si>
    <t>Mention de manipulation</t>
  </si>
  <si>
    <t>Aucune</t>
  </si>
  <si>
    <t>Aucune mention particulière</t>
  </si>
  <si>
    <t>VALEUR_Criticité-OPS</t>
  </si>
  <si>
    <t>PII (Poste isolé interne)</t>
  </si>
  <si>
    <t>PIN (Poste isolé nomade)</t>
  </si>
  <si>
    <t>PRN (Poste réseau nomade)</t>
  </si>
  <si>
    <t>SRIL (Système et réseau interne local)</t>
  </si>
  <si>
    <t>SRIE (Système et réseau interne emprise)</t>
  </si>
  <si>
    <t>SREE (Système et réseau extérieur emprise)</t>
  </si>
  <si>
    <t>SREN (Système et réseau extérieur national)</t>
  </si>
  <si>
    <t>SREI (Système et réseau extérieur international)</t>
  </si>
  <si>
    <t>PNI (Plateforme nomade isolée)</t>
  </si>
  <si>
    <t>PNR (Plateforme nomade réseau)</t>
  </si>
  <si>
    <t>SIH (SI herbergé sur un autre SI)</t>
  </si>
  <si>
    <t>RSF (Réseau sans famille)</t>
  </si>
  <si>
    <t>Sans difficulté</t>
  </si>
  <si>
    <t>Acceptable</t>
  </si>
  <si>
    <t>Appréciation</t>
  </si>
  <si>
    <t xml:space="preserve"> Critères de catégorisation "criticité opérationnelle"</t>
  </si>
  <si>
    <t xml:space="preserve"> Critères de catégorisation "communs à tous SI"</t>
  </si>
  <si>
    <t>Utile à la mission du centre ou de l'entité</t>
  </si>
  <si>
    <t>Exposition</t>
  </si>
  <si>
    <r>
      <t xml:space="preserve">Commentaire 
</t>
    </r>
    <r>
      <rPr>
        <b/>
        <sz val="11"/>
        <color theme="9" tint="-0.499984740745262"/>
        <rFont val="Calibri"/>
        <family val="2"/>
        <scheme val="minor"/>
      </rPr>
      <t>[Texte libre]</t>
    </r>
  </si>
  <si>
    <r>
      <t xml:space="preserve">Nom des sociétés qui interviennent sur le SI 
</t>
    </r>
    <r>
      <rPr>
        <b/>
        <sz val="11"/>
        <color theme="9" tint="-0.499984740745262"/>
        <rFont val="Calibri"/>
        <family val="2"/>
        <scheme val="minor"/>
      </rPr>
      <t>[Texte libre]</t>
    </r>
  </si>
  <si>
    <r>
      <t xml:space="preserve">Commentaire 
</t>
    </r>
    <r>
      <rPr>
        <b/>
        <sz val="11"/>
        <color theme="9" tint="-0.499984740745262"/>
        <rFont val="Calibri"/>
        <family val="2"/>
        <scheme val="minor"/>
      </rPr>
      <t>[Texte Libre]</t>
    </r>
  </si>
  <si>
    <r>
      <t>Niveau de sensibilité</t>
    </r>
    <r>
      <rPr>
        <b/>
        <sz val="11"/>
        <color theme="9" tint="-0.499984740745262"/>
        <rFont val="Calibri"/>
        <family val="2"/>
        <scheme val="minor"/>
      </rPr>
      <t xml:space="preserve"> 
[Liste prédéfinie]</t>
    </r>
  </si>
  <si>
    <r>
      <t xml:space="preserve">Mention de manipulation
 </t>
    </r>
    <r>
      <rPr>
        <b/>
        <sz val="11"/>
        <color theme="9" tint="-0.499984740745262"/>
        <rFont val="Calibri"/>
        <family val="2"/>
        <scheme val="minor"/>
      </rPr>
      <t>[Liste prédéfinie]</t>
    </r>
  </si>
  <si>
    <r>
      <t xml:space="preserve">Préciser la mention de manipulation
</t>
    </r>
    <r>
      <rPr>
        <b/>
        <sz val="11"/>
        <color theme="9" tint="-0.499984740745262"/>
        <rFont val="Calibri"/>
        <family val="2"/>
        <scheme val="minor"/>
      </rPr>
      <t>[Texte libre]</t>
    </r>
  </si>
  <si>
    <t>Mention SF, CS (confidentielle industrie, médical, expertise/savoir-faire, ...)</t>
  </si>
  <si>
    <t>PRESTA-EXT</t>
  </si>
  <si>
    <t>INFO-GER</t>
  </si>
  <si>
    <t>MCO/MCS</t>
  </si>
  <si>
    <t>CPX</t>
  </si>
  <si>
    <t>SENS</t>
  </si>
  <si>
    <t>Aucune infogérance</t>
  </si>
  <si>
    <t>Intervenant externe sans aucun droit, ni sur le SI, ni sur son environnement (accès local etc…)</t>
  </si>
  <si>
    <t>Intervenant externe avec des droits particuliers (accès au SI, accès au local etc…)</t>
  </si>
  <si>
    <t>Aucun intervenant extérieur</t>
  </si>
  <si>
    <t>ADAPT</t>
  </si>
  <si>
    <t>Exemples</t>
  </si>
  <si>
    <t>ECH</t>
  </si>
  <si>
    <t>Valeur_Multiplication</t>
  </si>
  <si>
    <t>Valeur_Formation</t>
  </si>
  <si>
    <r>
      <t xml:space="preserve">Complexité technique - Architecture
</t>
    </r>
    <r>
      <rPr>
        <b/>
        <sz val="11"/>
        <color theme="9" tint="-0.499984740745262"/>
        <rFont val="Calibri"/>
        <family val="2"/>
        <scheme val="minor"/>
      </rPr>
      <t>[Liste prédéfinie]</t>
    </r>
  </si>
  <si>
    <r>
      <t xml:space="preserve">Complexité technique - Facilité de MCO/MCS (Mise à niveau des composants)
</t>
    </r>
    <r>
      <rPr>
        <b/>
        <sz val="11"/>
        <color theme="9" tint="-0.499984740745262"/>
        <rFont val="Calibri"/>
        <family val="2"/>
        <scheme val="minor"/>
      </rPr>
      <t>[Liste prédéfinie]</t>
    </r>
  </si>
  <si>
    <r>
      <t xml:space="preserve">Complexité technique - Evolutivité dans le temps 
</t>
    </r>
    <r>
      <rPr>
        <b/>
        <sz val="11"/>
        <color theme="9" tint="-0.499984740745262"/>
        <rFont val="Calibri"/>
        <family val="2"/>
        <scheme val="minor"/>
      </rPr>
      <t>[Liste prédéfinie]</t>
    </r>
  </si>
  <si>
    <r>
      <t xml:space="preserve">Complexité technique - Adaptabilité du système 
</t>
    </r>
    <r>
      <rPr>
        <b/>
        <sz val="11"/>
        <color theme="9" tint="-0.499984740745262"/>
        <rFont val="Calibri"/>
        <family val="2"/>
        <scheme val="minor"/>
      </rPr>
      <t>[Liste prédéfinie]</t>
    </r>
  </si>
  <si>
    <t>Valeur_Architecture</t>
  </si>
  <si>
    <t>MANIP</t>
  </si>
  <si>
    <t>PRV</t>
  </si>
  <si>
    <t>Les informations contenues dans le SI ne peuvent pas être utilisées comme preuve</t>
  </si>
  <si>
    <t>DCPM</t>
  </si>
  <si>
    <t>Les informations contenues dans le SI ne peuvent pas nuire à la protection des personnels militaires</t>
  </si>
  <si>
    <t>Les informations contenues dans le SI peuvent nuire à la protection des personnels militaires (Ex: DCPM)</t>
  </si>
  <si>
    <t>Les informations contenues dans le SI peuvent-elles nuire à la protection des personnels militaires (LOPPSII 2)</t>
  </si>
  <si>
    <t>RSSI projet</t>
  </si>
  <si>
    <t>Directeur de Projet (RSSI par défaut)</t>
  </si>
  <si>
    <t>SIAG, SIST, SIOC</t>
  </si>
  <si>
    <t>SITEST</t>
  </si>
  <si>
    <t>CLASSE - catégorisation du SI (Vert, Violet Bas, Violet Haut, Rouge)</t>
  </si>
  <si>
    <t xml:space="preserve"> Critères de catégorisation "Exposition"</t>
  </si>
  <si>
    <t>1- Principe</t>
  </si>
  <si>
    <t>2- Auto-évaluation du niveau de catégorisation du SI</t>
  </si>
  <si>
    <t>Synthèse de la catégorisation du SI</t>
  </si>
  <si>
    <r>
      <rPr>
        <u/>
        <sz val="11"/>
        <color theme="1"/>
        <rFont val="Calibri"/>
        <family val="2"/>
        <scheme val="minor"/>
      </rPr>
      <t>Pour information</t>
    </r>
    <r>
      <rPr>
        <sz val="11"/>
        <color theme="1"/>
        <rFont val="Calibri"/>
        <family val="2"/>
        <scheme val="minor"/>
      </rPr>
      <t xml:space="preserve"> :
Conformément aux orientations proposées lors du CODIR Défense-Sécurité du 22 juin 2016, et en application de la note N°638/DEF/DGSIC/DG/DR du 01 décembre 2016, des critères différenciés ont été retenus afin de conduire une démarche d’homologation adaptée aux systèmes d'information.
Ces critères respectent notamment le classement des SI en essentiel, important et standard, tel que décrit dans la note N°215/DEF/DPID/NP du 29 juillet 2016.</t>
    </r>
  </si>
  <si>
    <t>Version</t>
  </si>
  <si>
    <t>Date</t>
  </si>
  <si>
    <t>Introduction</t>
  </si>
  <si>
    <t>Lucien Dupont</t>
  </si>
  <si>
    <t>Lionel CRESSE</t>
  </si>
  <si>
    <t>Segment principal du SI</t>
  </si>
  <si>
    <t>Réalisation</t>
  </si>
  <si>
    <t>Utilisation</t>
  </si>
  <si>
    <t>Analogie avec S-INF 004</t>
  </si>
  <si>
    <t>Conformément IM n° 2476/ARM/CAB/CC6 du 29/04/2019</t>
  </si>
  <si>
    <t>Préparation</t>
  </si>
  <si>
    <t>Nature physique du système = Famille 
[Liste prédéfinie]</t>
  </si>
  <si>
    <t>Infogérance (administration des systèmes d'information, applications, bases de données,…)</t>
  </si>
  <si>
    <t>Prestataires externes sans privilèges</t>
  </si>
  <si>
    <t>Prestataires externes avec privilèges</t>
  </si>
  <si>
    <t>Pas de prestataires externes</t>
  </si>
  <si>
    <t>Ouverture à des prestataires externes du SI</t>
  </si>
  <si>
    <t>HEB</t>
  </si>
  <si>
    <t>Hébergement du SI</t>
  </si>
  <si>
    <t>Ex : Hébergement sur un poste de travail</t>
  </si>
  <si>
    <t>Pas d'hébergement (ou hébergement local)</t>
  </si>
  <si>
    <t>Internet</t>
  </si>
  <si>
    <t>Valeur_Réseau</t>
  </si>
  <si>
    <t>Aucune difficulté à s'adapter au contexte ou le contexte n'évolue pas ou évolue a minima</t>
  </si>
  <si>
    <t xml:space="preserve">Exploitabilité SPC </t>
  </si>
  <si>
    <t>Un attaquant peut exploiter les signaux parasites compromettants émis par le SI</t>
  </si>
  <si>
    <t>Un attaquant ne peut pas exploiter les signaux parasites compromettants émis par le SI</t>
  </si>
  <si>
    <t>Numéro d'identification
du SI</t>
  </si>
  <si>
    <t>Nature physique du système</t>
  </si>
  <si>
    <t>Dépendance au SI : Importance pour la mission</t>
  </si>
  <si>
    <t>REG</t>
  </si>
  <si>
    <t>EVOL</t>
  </si>
  <si>
    <t>REEL</t>
  </si>
  <si>
    <t xml:space="preserve">Temps réel </t>
  </si>
  <si>
    <t>SPC</t>
  </si>
  <si>
    <r>
      <t>Niveau de spécialisation et de sensibilisation des utilisateurs au SI</t>
    </r>
    <r>
      <rPr>
        <b/>
        <sz val="11"/>
        <color theme="9" tint="-0.499984740745262"/>
        <rFont val="Calibri"/>
        <family val="2"/>
        <scheme val="minor"/>
      </rPr>
      <t xml:space="preserve"> 
[Liste prédéfinie]</t>
    </r>
  </si>
  <si>
    <t>Valeur_Echange</t>
  </si>
  <si>
    <t>Valeur_Ecosystème</t>
  </si>
  <si>
    <t>Valeur_Adhérence</t>
  </si>
  <si>
    <t>Valeur_Dépendance</t>
  </si>
  <si>
    <t>DEP-SI</t>
  </si>
  <si>
    <t>Ouverture du SI</t>
  </si>
  <si>
    <t>Ecosystème</t>
  </si>
  <si>
    <t>Compléxité du SI</t>
  </si>
  <si>
    <t>Localisation</t>
  </si>
  <si>
    <t>Utilisateurs</t>
  </si>
  <si>
    <t>Données</t>
  </si>
  <si>
    <t>SENSIB</t>
  </si>
  <si>
    <r>
      <t xml:space="preserve">Ouverture à des prestataires externes </t>
    </r>
    <r>
      <rPr>
        <i/>
        <sz val="9"/>
        <color rgb="FFFF0000"/>
        <rFont val="Calibri"/>
        <family val="2"/>
        <scheme val="minor"/>
      </rPr>
      <t>(Critère prépondérant)</t>
    </r>
    <r>
      <rPr>
        <b/>
        <sz val="11"/>
        <rFont val="Calibri"/>
        <family val="2"/>
        <scheme val="minor"/>
      </rPr>
      <t xml:space="preserve">
[Liste prédéfinie]</t>
    </r>
  </si>
  <si>
    <r>
      <t xml:space="preserve">Hébergement du SI </t>
    </r>
    <r>
      <rPr>
        <i/>
        <sz val="9"/>
        <color rgb="FFFF0000"/>
        <rFont val="Calibri"/>
        <family val="2"/>
        <scheme val="minor"/>
      </rPr>
      <t>(Critère prépondérant)</t>
    </r>
    <r>
      <rPr>
        <b/>
        <sz val="11"/>
        <rFont val="Calibri"/>
        <family val="2"/>
        <scheme val="minor"/>
      </rPr>
      <t xml:space="preserve">
[Liste prédéfinie]</t>
    </r>
  </si>
  <si>
    <r>
      <t xml:space="preserve">Infogérance </t>
    </r>
    <r>
      <rPr>
        <i/>
        <sz val="9"/>
        <color rgb="FFFF0000"/>
        <rFont val="Calibri"/>
        <family val="2"/>
        <scheme val="minor"/>
      </rPr>
      <t>(Critère prépondérant)</t>
    </r>
    <r>
      <rPr>
        <b/>
        <sz val="11"/>
        <rFont val="Calibri"/>
        <family val="2"/>
        <scheme val="minor"/>
      </rPr>
      <t xml:space="preserve">
[Liste prédéfinie]</t>
    </r>
  </si>
  <si>
    <r>
      <t>Complexité technique -Temps réel</t>
    </r>
    <r>
      <rPr>
        <i/>
        <sz val="9"/>
        <color rgb="FFFF0000"/>
        <rFont val="Calibri"/>
        <family val="2"/>
        <scheme val="minor"/>
      </rPr>
      <t xml:space="preserve"> (Critère prépondérant)</t>
    </r>
    <r>
      <rPr>
        <b/>
        <sz val="11"/>
        <rFont val="Calibri"/>
        <family val="2"/>
        <scheme val="minor"/>
      </rPr>
      <t xml:space="preserve">
[Liste prédéfinie]</t>
    </r>
  </si>
  <si>
    <r>
      <t xml:space="preserve">Localisation - Exploitabilité des SPC (protocoles sans fil, rayonnement de l'écran,…) </t>
    </r>
    <r>
      <rPr>
        <i/>
        <sz val="9"/>
        <color rgb="FFFF0000"/>
        <rFont val="Calibri"/>
        <family val="2"/>
        <scheme val="minor"/>
      </rPr>
      <t>(Critère prépondérant)</t>
    </r>
    <r>
      <rPr>
        <b/>
        <sz val="11"/>
        <rFont val="Calibri"/>
        <family val="2"/>
        <scheme val="minor"/>
      </rPr>
      <t xml:space="preserve">
[Liste prédéfinie]</t>
    </r>
  </si>
  <si>
    <r>
      <t xml:space="preserve">Besoin en intégrité </t>
    </r>
    <r>
      <rPr>
        <i/>
        <sz val="9"/>
        <color rgb="FFFF0000"/>
        <rFont val="Calibri"/>
        <family val="2"/>
        <scheme val="minor"/>
      </rPr>
      <t>(Critère prépondérant)</t>
    </r>
    <r>
      <rPr>
        <b/>
        <sz val="11"/>
        <rFont val="Calibri"/>
        <family val="2"/>
        <scheme val="minor"/>
      </rPr>
      <t xml:space="preserve">
</t>
    </r>
    <r>
      <rPr>
        <b/>
        <sz val="11"/>
        <color theme="9" tint="-0.499984740745262"/>
        <rFont val="Calibri"/>
        <family val="2"/>
        <scheme val="minor"/>
      </rPr>
      <t>[Liste prédéfinie]</t>
    </r>
  </si>
  <si>
    <r>
      <t xml:space="preserve">Besoin en disponibilité 
</t>
    </r>
    <r>
      <rPr>
        <i/>
        <sz val="9"/>
        <color rgb="FFFF0000"/>
        <rFont val="Calibri"/>
        <family val="2"/>
        <scheme val="minor"/>
      </rPr>
      <t>(Critère prépondérant)</t>
    </r>
    <r>
      <rPr>
        <b/>
        <sz val="11"/>
        <rFont val="Calibri"/>
        <family val="2"/>
        <scheme val="minor"/>
      </rPr>
      <t xml:space="preserve">
</t>
    </r>
    <r>
      <rPr>
        <b/>
        <sz val="11"/>
        <color theme="9" tint="-0.499984740745262"/>
        <rFont val="Calibri"/>
        <family val="2"/>
        <scheme val="minor"/>
      </rPr>
      <t>[Liste prédéfinie]</t>
    </r>
  </si>
  <si>
    <r>
      <t xml:space="preserve">Les cases relatives aux critères prépondérants et devant être impérativement renseignées sont mentionnées </t>
    </r>
    <r>
      <rPr>
        <b/>
        <i/>
        <sz val="11"/>
        <color rgb="FFFF0000"/>
        <rFont val="Calibri"/>
        <family val="2"/>
        <scheme val="minor"/>
      </rPr>
      <t>"critère prépondérant"</t>
    </r>
    <r>
      <rPr>
        <b/>
        <sz val="11"/>
        <rFont val="Calibri"/>
        <family val="2"/>
        <scheme val="minor"/>
      </rPr>
      <t xml:space="preserve">. Pour répondre aux différentes questions, il faut choisir parmi la liste de choix la réponse dans la case correspondante. La feuille "Volet résultat-cat-SI" concatène l'ensemble des réponses (sans reprendre les commentaires facultatifs) et ainsi indique la catégorisation du SI par une couleur associée à une classe. </t>
    </r>
  </si>
  <si>
    <t xml:space="preserve">Commentaires </t>
  </si>
  <si>
    <t>Consigne : ici hors infogérance DGA. Ne pas oublier les utilisateurs des forces comme prestataires externes sans priviléges par exemple.</t>
  </si>
  <si>
    <t>Réseau local</t>
  </si>
  <si>
    <t>Réseau inter-sites</t>
  </si>
  <si>
    <t>Quel est le degré d'ouverture du système d'information ?</t>
  </si>
  <si>
    <t>OUV</t>
  </si>
  <si>
    <t>Il n'est pas ouvert</t>
  </si>
  <si>
    <t>Echange de données</t>
  </si>
  <si>
    <t>Aucun échange de données</t>
  </si>
  <si>
    <t>Echanges de données via un réseau support</t>
  </si>
  <si>
    <t>Echanges de données via USB, PCMCIA,SD,…</t>
  </si>
  <si>
    <r>
      <t xml:space="preserve">Degré d'ouverture du SI </t>
    </r>
    <r>
      <rPr>
        <i/>
        <sz val="9"/>
        <color rgb="FFFF0000"/>
        <rFont val="Calibri"/>
        <family val="2"/>
        <scheme val="minor"/>
      </rPr>
      <t>(Critère prépondérant)</t>
    </r>
    <r>
      <rPr>
        <i/>
        <sz val="9"/>
        <rFont val="Calibri"/>
        <family val="2"/>
        <scheme val="minor"/>
      </rPr>
      <t xml:space="preserve"> </t>
    </r>
    <r>
      <rPr>
        <b/>
        <sz val="11"/>
        <rFont val="Calibri"/>
        <family val="2"/>
        <scheme val="minor"/>
      </rPr>
      <t xml:space="preserve">
[Liste prédéfinie]</t>
    </r>
  </si>
  <si>
    <t>Echange des données</t>
  </si>
  <si>
    <t>Si le SI n'est pas ouvert, la case échange de données doit obligatoirement mentionné "Aucun"</t>
  </si>
  <si>
    <t>Valeur_Disponibilité</t>
  </si>
  <si>
    <t>Valeur_Integrité</t>
  </si>
  <si>
    <t>Valeur_Imp_Incident</t>
  </si>
  <si>
    <t>Aucun besoin d'intégrité. Le SI peut ne pas réaliser sa fonction conformément aux enjeux. Les informations qu'il traite peuvent ne pas être intègres.</t>
  </si>
  <si>
    <t>Le SI peut ne pas réaliser sa fonction conformément à ses enjeux dans la mesure où la non conformité est identifiée. Les informations qu'il traite peuvent ne pas être intègres, dans la mesure où l'altération est identifiée.</t>
  </si>
  <si>
    <t>Le SI peut ne pas réaliser sa fonction conformément à ses enjeux dans la mesure où la non conformité est identifiée et un retour à la normale est possible. Les informations qu'il traite peuvent ne pas être intègres, dans la mesure où l'altération est identifiée et les informations récupérables.</t>
  </si>
  <si>
    <t>Le SI doit toujours réaliser sa fonction conformément à ses enjeux. Les informations qu'il traite doivent être rigoureusement intègres.</t>
  </si>
  <si>
    <t>Conséquences</t>
  </si>
  <si>
    <t>SI isolé, aucune interface, ni échange de données</t>
  </si>
  <si>
    <t>SI de complexité simple au niveau matériel et logiciel (pas de serveur)</t>
  </si>
  <si>
    <t>SI de complexité moyenne, au niveau matériel  (un serveur) et/ou logiciel</t>
  </si>
  <si>
    <t>SI de complexité élevée, au niveau matériel (multiples serveurs) et/ou logiciel (nombreux services et applications, virtualisation, technologies non standards)</t>
  </si>
  <si>
    <t>Evolutivité des composants techniques du système d'information (matériels, logiciels, réseaux, organisations, locaux, personnel, etc.) ?</t>
  </si>
  <si>
    <t>Echelle d'un laboratoire</t>
  </si>
  <si>
    <t>IMP</t>
  </si>
  <si>
    <t>RZO</t>
  </si>
  <si>
    <t>Réseau support</t>
  </si>
  <si>
    <r>
      <t xml:space="preserve">Réseau support </t>
    </r>
    <r>
      <rPr>
        <i/>
        <sz val="9"/>
        <color rgb="FFFF0000"/>
        <rFont val="Calibri"/>
        <family val="2"/>
        <scheme val="minor"/>
      </rPr>
      <t>(Critère prépondérant)</t>
    </r>
    <r>
      <rPr>
        <b/>
        <sz val="11"/>
        <rFont val="Calibri"/>
        <family val="2"/>
        <scheme val="minor"/>
      </rPr>
      <t xml:space="preserve"> 
[Liste prédéfinie]</t>
    </r>
  </si>
  <si>
    <t>Hors Réseau</t>
  </si>
  <si>
    <t>Indisponibilité du service ne devant pas dépasser 24 H continues (I2 posture HO)</t>
  </si>
  <si>
    <t>Indisponibilité du service ne devant pas dépasser 6 H continues (I3 bis posture HO)</t>
  </si>
  <si>
    <t>Indisponibilité du service ne devant pas dépasser 6 H continues (I3 posture H24)</t>
  </si>
  <si>
    <t>Indisponibilité du service ne devant pas dépasser 1 H continue (I4 posture H24)</t>
  </si>
  <si>
    <t>Faible</t>
  </si>
  <si>
    <t>Standard</t>
  </si>
  <si>
    <t>Elevée</t>
  </si>
  <si>
    <t>Forte</t>
  </si>
  <si>
    <t>Altérable</t>
  </si>
  <si>
    <t>Détectable</t>
  </si>
  <si>
    <t>Maîtrisé</t>
  </si>
  <si>
    <t>Intègre</t>
  </si>
  <si>
    <t>Aucun</t>
  </si>
  <si>
    <t>Synchrone</t>
  </si>
  <si>
    <t>Asynchrone</t>
  </si>
  <si>
    <t>Elémentaire</t>
  </si>
  <si>
    <t>Simple</t>
  </si>
  <si>
    <t>Moyenne</t>
  </si>
  <si>
    <t>Complexe</t>
  </si>
  <si>
    <t>SF</t>
  </si>
  <si>
    <t>Des SI viennent se connecter au SI de référence</t>
  </si>
  <si>
    <t>Synchrone + Asynchrone</t>
  </si>
  <si>
    <t>"Ministérielle" uniquement dans le cadre "Défense"</t>
  </si>
  <si>
    <t>Echanges de données possible via médias amovibles et réseau support</t>
  </si>
  <si>
    <t>VALEUR_Expo_Minimum</t>
  </si>
  <si>
    <t>Appréciations</t>
  </si>
  <si>
    <r>
      <t xml:space="preserve">Valeur probante du SI : les informations contenues dans le SI </t>
    </r>
    <r>
      <rPr>
        <b/>
        <u/>
        <sz val="11"/>
        <color theme="0"/>
        <rFont val="Calibri"/>
        <family val="2"/>
        <scheme val="minor"/>
      </rPr>
      <t xml:space="preserve">(HORS LOGS traités par d'autres critères) </t>
    </r>
    <r>
      <rPr>
        <b/>
        <sz val="11"/>
        <color theme="0"/>
        <rFont val="Calibri"/>
        <family val="2"/>
        <scheme val="minor"/>
      </rPr>
      <t>peuvent-elles être utilisées comme seules preuves dans le cadre de procédures de contentieux ou judiciaires ?</t>
    </r>
  </si>
  <si>
    <t>Les informations contenues dans le SI peuvent être utilisées comme preuve 
(Ex : Besoin de traçabilité  (RGS, eIDAS, ...))</t>
  </si>
  <si>
    <t>ANGL</t>
  </si>
  <si>
    <t>Limitée</t>
  </si>
  <si>
    <t>Importante</t>
  </si>
  <si>
    <t>Impacts du SI (impacts directs et indirects)</t>
  </si>
  <si>
    <t>Niveau minimum pour du classifié</t>
  </si>
  <si>
    <t>Descriptions</t>
  </si>
  <si>
    <t>Le  niveau  de  variabilité  des  composants  du  système  d'information  (matériels, logiciels, réseaux, organisations, locaux, personnel,…)et du contexte métier dans lequel il opère (contraintes, exigences réglementaires, menaces, ...) ne changent pas.</t>
  </si>
  <si>
    <t>Le  niveau  de  variabilité  des  composants  du  système  d'information  (matériels, logiciels, réseaux, organisations, locaux, personnel,…)et du contexte métier dans lequel il opère (contraintes, exigences réglementaires, menaces, ...)  changent relativement souvent.</t>
  </si>
  <si>
    <t>Le  niveau  de  variabilité  des  composants  du  système  d'information  (matériels, logiciels, réseaux, organisations, locaux, personnel,…)et du contexte métier dans lequel il opère (contraintes, exigences réglementaires, menaces, ...) changent très souvent.</t>
  </si>
  <si>
    <t>Le  niveau  de  variabilité  des  composants  du  système  d'information  (matériels, logiciels, réseaux, organisations, locaux, personnel,…)et du contexte métier dans lequel il opère (contraintes, exigences réglementaires, menaces, ...) changent peu voire quasiment pas.</t>
  </si>
  <si>
    <t>ADH</t>
  </si>
  <si>
    <t xml:space="preserve">Adhérence avec d'autres SI </t>
  </si>
  <si>
    <t xml:space="preserve">Le SI concerné n'a aucune adhérence avec d'autres SI. </t>
  </si>
  <si>
    <t xml:space="preserve">Le SI concerné a une ou plusieurs adhérences avec d'autres SI. </t>
  </si>
  <si>
    <t>Nombre de typologies d'angle d'attaque possibles</t>
  </si>
  <si>
    <t xml:space="preserve">L'architecture établie offre au moins trois possibilités d'angles d'attaque. </t>
  </si>
  <si>
    <t xml:space="preserve">L'architecture établie offre des possibilités d'angles d'attaque limitées. </t>
  </si>
  <si>
    <r>
      <t xml:space="preserve">systèmes d'information et applications sur lesquels une atteinte à la disponibilité peut entraîner une dégradation dans le fonctionnement (fonctionnement </t>
    </r>
    <r>
      <rPr>
        <b/>
        <u/>
        <sz val="11"/>
        <color theme="1"/>
        <rFont val="Calibri"/>
        <family val="2"/>
        <scheme val="minor"/>
      </rPr>
      <t>moyennement perturbé</t>
    </r>
    <r>
      <rPr>
        <sz val="11"/>
        <color theme="1"/>
        <rFont val="Calibri"/>
        <family val="2"/>
        <scheme val="minor"/>
      </rPr>
      <t>, avec des conséquences limitées)</t>
    </r>
  </si>
  <si>
    <r>
      <t xml:space="preserve">systèmes d'information et applications sur lesquels une atteinte à la disponibilité peut entraîner une gêne dans le fonctionnement (fonctionnement </t>
    </r>
    <r>
      <rPr>
        <b/>
        <u/>
        <sz val="11"/>
        <color theme="1"/>
        <rFont val="Calibri"/>
        <family val="2"/>
        <scheme val="minor"/>
      </rPr>
      <t>faiblement perturbé</t>
    </r>
    <r>
      <rPr>
        <sz val="11"/>
        <color theme="1"/>
        <rFont val="Calibri"/>
        <family val="2"/>
        <scheme val="minor"/>
      </rPr>
      <t>, avec des conséquences limitées)</t>
    </r>
  </si>
  <si>
    <r>
      <t>systèmes d'information et applications sur lesquels une atteinte à la disponibilité peut entraîner une dégradation du fonctionnement (fonctionnement</t>
    </r>
    <r>
      <rPr>
        <b/>
        <u/>
        <sz val="11"/>
        <color theme="1"/>
        <rFont val="Calibri"/>
        <family val="2"/>
        <scheme val="minor"/>
      </rPr>
      <t xml:space="preserve"> fortement et durablement perturbé</t>
    </r>
    <r>
      <rPr>
        <sz val="11"/>
        <color theme="1"/>
        <rFont val="Calibri"/>
        <family val="2"/>
        <scheme val="minor"/>
      </rPr>
      <t>, avec des conséquences importantes)</t>
    </r>
  </si>
  <si>
    <r>
      <t>système d'information et application sur lesquels une atteinte à la disponibilité peut entraîner la neutralisation d'une fonction majeure dans le fonctionnement (fonction</t>
    </r>
    <r>
      <rPr>
        <b/>
        <u/>
        <sz val="11"/>
        <color theme="1"/>
        <rFont val="Calibri"/>
        <family val="2"/>
        <scheme val="minor"/>
      </rPr>
      <t xml:space="preserve"> rendue totalement inexploitable pendant une durée inacceptable</t>
    </r>
    <r>
      <rPr>
        <sz val="11"/>
        <color theme="1"/>
        <rFont val="Calibri"/>
        <family val="2"/>
        <scheme val="minor"/>
      </rPr>
      <t>, avec des conséquences graves ou très graves)</t>
    </r>
  </si>
  <si>
    <t>Le SI concerné ne dépend pas d'autres SI pour son bon fonctionnement ou les autres SI ne dependent pas du SI concerné pour leur bon fonctionnement.</t>
  </si>
  <si>
    <t xml:space="preserve">Le SI concerné dépend d'autres SI pour son bon fonctionnement ou les autres SI dépendent du SI concerné pour leur bon fonctionnement. </t>
  </si>
  <si>
    <t>Phishing, backdoor, virus, absence de MCS, cumul des rôles d'administration et manque de protection logique de l'architecture, système ouvert et sensibilité environnement SPC, intervention d'un prestataire sur le SI,connexion Internet, échange par médias amovibles, canal d'échange interne/externe de courriel, interface avec une entité externe, partie du SI en zone non sécurisé/maitrisé…</t>
  </si>
  <si>
    <r>
      <t xml:space="preserve">Complexité technique - Nombre de typologies d'angle d'attaque possibles
</t>
    </r>
    <r>
      <rPr>
        <b/>
        <sz val="11"/>
        <color theme="9" tint="-0.499984740745262"/>
        <rFont val="Calibri"/>
        <family val="2"/>
        <scheme val="minor"/>
      </rPr>
      <t>[Liste prédéfinie]</t>
    </r>
  </si>
  <si>
    <t>"Interministérielle" ou OTAN/UE ou autre accord particulier,..</t>
  </si>
  <si>
    <t>Les données traitées sont classifiées de niveau secret.</t>
  </si>
  <si>
    <t>Phase courante du SI</t>
  </si>
  <si>
    <t>Phase courante du SI
[Liste prédéfinie]</t>
  </si>
  <si>
    <t>Retrait de Service</t>
  </si>
  <si>
    <t>Niveau de sensibilité/classification</t>
  </si>
  <si>
    <r>
      <t>Adhérence avec d'autres SI</t>
    </r>
    <r>
      <rPr>
        <sz val="11"/>
        <rFont val="Calibri"/>
        <family val="2"/>
        <scheme val="minor"/>
      </rPr>
      <t xml:space="preserve"> </t>
    </r>
    <r>
      <rPr>
        <i/>
        <sz val="9"/>
        <color rgb="FFFF0000"/>
        <rFont val="Calibri"/>
        <family val="2"/>
        <scheme val="minor"/>
      </rPr>
      <t>(Critère prépondérant)</t>
    </r>
    <r>
      <rPr>
        <sz val="11"/>
        <rFont val="Calibri"/>
        <family val="2"/>
        <scheme val="minor"/>
      </rPr>
      <t xml:space="preserve">
</t>
    </r>
    <r>
      <rPr>
        <b/>
        <sz val="11"/>
        <rFont val="Calibri"/>
        <family val="2"/>
        <scheme val="minor"/>
      </rPr>
      <t>[Liste prédéfinie]</t>
    </r>
  </si>
  <si>
    <t>Est-ce que le SI traite/stocke ou contient des données à caractère personnel  (HORS LOGS) qui font l'objet d'une déclaration par ailleurs ?
Une donnée à caractère personnel relève d’une « information permettant d’identifier directement (nom, prénom) ou indirectement (alliance, NIR,...) une personne physique »</t>
  </si>
  <si>
    <r>
      <t xml:space="preserve">Le SI </t>
    </r>
    <r>
      <rPr>
        <b/>
        <u/>
        <sz val="11"/>
        <color theme="1"/>
        <rFont val="Calibri"/>
        <family val="2"/>
        <scheme val="minor"/>
      </rPr>
      <t>ne traite/stocke ou contient pas</t>
    </r>
    <r>
      <rPr>
        <sz val="11"/>
        <color theme="1"/>
        <rFont val="Calibri"/>
        <family val="2"/>
        <scheme val="minor"/>
      </rPr>
      <t xml:space="preserve"> d'informations permettant d’identifier directement ou indirectement une personne physique. </t>
    </r>
  </si>
  <si>
    <r>
      <t xml:space="preserve">Le SI </t>
    </r>
    <r>
      <rPr>
        <b/>
        <u/>
        <sz val="11"/>
        <color theme="1"/>
        <rFont val="Calibri"/>
        <family val="2"/>
        <scheme val="minor"/>
      </rPr>
      <t>traite/stocke ou contient</t>
    </r>
    <r>
      <rPr>
        <sz val="11"/>
        <color theme="1"/>
        <rFont val="Calibri"/>
        <family val="2"/>
        <scheme val="minor"/>
      </rPr>
      <t xml:space="preserve">  des informations permettant d’identifier directement (nom, prénom) ou indirectement (alliance, NIR, ...) une personne physique. (ex: IEIA, CONDORH, GESTRH,…)</t>
    </r>
  </si>
  <si>
    <t>L'objectif recherché est hierarchiser les SI afin d'identifier les SI dit névralagique.
Cette hierarchistion est réalisé via in processus d'auto-évaluation rapide, il vise à disposer d'une première estimation de la catégorisation pour le système d'information en fonction de son niveau d'exposition et de sa criticité opérationnelle. Cette auto-évaluation prend la forme d'un questionnaire.</t>
  </si>
  <si>
    <t>L'estimation du niveau de catégorisation d'un système d'information est calculée en fonction :
- du niveau d'exposition du système d'information (onglet "volet exposition" à renseigner);
- du niveau de l'impact d'une cyberattaque réussie sur le(s) système(s) d'arme cencerné (onglet "volet opérationnel" à renseigner).</t>
  </si>
  <si>
    <t>Criticité / Impact</t>
  </si>
  <si>
    <t>Réseau d'entreprise CD</t>
  </si>
  <si>
    <t>Réseau d'entreprise DR</t>
  </si>
  <si>
    <t>Réseau d'entreprise NP</t>
  </si>
  <si>
    <t>Il n'est ouvert qu'à des systèmes internes de l'industrie</t>
  </si>
  <si>
    <t>Il n'est ouvert qu'à des systèmes internes à l'établissement</t>
  </si>
  <si>
    <t>Points de connexions non maitrisés (exemple :connexions sans fils)</t>
  </si>
  <si>
    <r>
      <t xml:space="preserve">Listes des SI en interface </t>
    </r>
    <r>
      <rPr>
        <sz val="11"/>
        <color theme="9" tint="-0.499984740745262"/>
        <rFont val="Calibri"/>
        <family val="2"/>
        <scheme val="minor"/>
      </rPr>
      <t xml:space="preserve">
</t>
    </r>
    <r>
      <rPr>
        <b/>
        <sz val="11"/>
        <color theme="9" tint="-0.499984740745262"/>
        <rFont val="Calibri"/>
        <family val="2"/>
        <scheme val="minor"/>
      </rPr>
      <t>[Texte libre]</t>
    </r>
  </si>
  <si>
    <r>
      <t xml:space="preserve">Listes des SI en interface et non maitrisés 
</t>
    </r>
    <r>
      <rPr>
        <b/>
        <sz val="11"/>
        <color theme="9" tint="-0.499984740745262"/>
        <rFont val="Calibri"/>
        <family val="2"/>
        <scheme val="minor"/>
      </rPr>
      <t>[Texte libre]</t>
    </r>
    <r>
      <rPr>
        <b/>
        <sz val="11"/>
        <rFont val="Calibri"/>
        <family val="2"/>
        <scheme val="minor"/>
      </rPr>
      <t xml:space="preserve"> </t>
    </r>
  </si>
  <si>
    <t>Hébergement Interne</t>
  </si>
  <si>
    <t>Hébergement externe</t>
  </si>
  <si>
    <t>Infogérance Interne</t>
  </si>
  <si>
    <t>Infogérance externe</t>
  </si>
  <si>
    <t>Ex: Marché de TMA</t>
  </si>
  <si>
    <t>Essentiel / Vital</t>
  </si>
  <si>
    <t>Important</t>
  </si>
  <si>
    <t>Contribue à une capacité opérationnelle des Armées</t>
  </si>
  <si>
    <t>Imoportant pour les missions des armées</t>
  </si>
  <si>
    <r>
      <t xml:space="preserve">Importance du Système d'Arme pour les missions des armées </t>
    </r>
    <r>
      <rPr>
        <sz val="11"/>
        <rFont val="Calibri"/>
        <family val="2"/>
        <scheme val="minor"/>
      </rPr>
      <t>(Vital, Essentiel, Important, Standard)</t>
    </r>
    <r>
      <rPr>
        <b/>
        <sz val="11"/>
        <rFont val="Calibri"/>
        <family val="2"/>
        <scheme val="minor"/>
      </rPr>
      <t xml:space="preserve"> 
</t>
    </r>
    <r>
      <rPr>
        <i/>
        <sz val="9"/>
        <color rgb="FFFF0000"/>
        <rFont val="Calibri"/>
        <family val="2"/>
        <scheme val="minor"/>
      </rPr>
      <t>(Critère prépondérant)</t>
    </r>
    <r>
      <rPr>
        <b/>
        <sz val="11"/>
        <rFont val="Calibri"/>
        <family val="2"/>
        <scheme val="minor"/>
      </rPr>
      <t xml:space="preserve">
</t>
    </r>
    <r>
      <rPr>
        <b/>
        <sz val="11"/>
        <color theme="9" tint="-0.499984740745262"/>
        <rFont val="Calibri"/>
        <family val="2"/>
        <scheme val="minor"/>
      </rPr>
      <t>[Liste prédéfinie]</t>
    </r>
  </si>
  <si>
    <t>Sensibilité des données dans le SI de l'Industriel</t>
  </si>
  <si>
    <t>Dépendance des armées au Système d'Arme concerné</t>
  </si>
  <si>
    <t>Direct</t>
  </si>
  <si>
    <t>Immédiat</t>
  </si>
  <si>
    <t>Une cyber attaques réussie sur le SI de l'industriel peut avoir un impact immédiat sur le SA concerné.</t>
  </si>
  <si>
    <t>Une cyber attaques réussie sur le SI de l'industriel peut avoir un impact direct sur le SA concerné. Un disfonctionnement immédiat serait détecter par des processus de vérification.</t>
  </si>
  <si>
    <t>Indirect</t>
  </si>
  <si>
    <t>Bien qu'une conséquence sur le Système d'Arme est possible, le chemin d'attaque est complexe et difficilement exploitable.</t>
  </si>
  <si>
    <t>Une cyber attaques sur le SI de l'industriel peut avoir un impact, mais le chemin d'attaque n'est pas direct (exemple : contamination d'un SI qui permet de contaminer un second SI cloisonné qui permet d'insérer une bombe logique dans un logiciel critique du SA.</t>
  </si>
  <si>
    <t>Besoins du SSI du SI de l'industriel au regard de l'impact sur le Système d'Arme.</t>
  </si>
  <si>
    <t>Complexité pour atteindre le Système d'Arme</t>
  </si>
  <si>
    <r>
      <t xml:space="preserve">Complexité pour atteindre le SA </t>
    </r>
    <r>
      <rPr>
        <i/>
        <sz val="9"/>
        <color rgb="FFFF0000"/>
        <rFont val="Calibri"/>
        <family val="2"/>
        <scheme val="minor"/>
      </rPr>
      <t>(Critère prépondérant)</t>
    </r>
    <r>
      <rPr>
        <b/>
        <sz val="11"/>
        <rFont val="Calibri"/>
        <family val="2"/>
        <scheme val="minor"/>
      </rPr>
      <t xml:space="preserve">
</t>
    </r>
    <r>
      <rPr>
        <b/>
        <sz val="11"/>
        <color theme="9" tint="-0.499984740745262"/>
        <rFont val="Calibri"/>
        <family val="2"/>
        <scheme val="minor"/>
      </rPr>
      <t>[Liste prédéfinie]</t>
    </r>
  </si>
  <si>
    <t>Nombre d'utilisateur du SI</t>
  </si>
  <si>
    <t>Valeur_Nb_utilisateurs</t>
  </si>
  <si>
    <t>Poste informatique sans aucune interconnexion de quelle que nature que ce soit (filaire, hertzienne) avec un autre SI Uniquement échange par rupture de support physique utilisé exclusivement sur un site.</t>
  </si>
  <si>
    <t>Version initiale</t>
  </si>
  <si>
    <t>Référence : 2022\CYBER\4\NP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</si>
</sst>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color theme="1"/>
      <name val="Arial"/>
      <family val="2"/>
    </font>
    <font>
      <sz val="10"/>
      <name val="Arial"/>
      <family val="2"/>
    </font>
    <font>
      <b/>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rgb="FFFF0000"/>
      <name val="Calibri"/>
      <family val="2"/>
      <scheme val="minor"/>
    </font>
    <font>
      <sz val="11"/>
      <color rgb="FF000000"/>
      <name val="Calibri"/>
      <family val="2"/>
      <scheme val="minor"/>
    </font>
    <font>
      <sz val="9"/>
      <color indexed="81"/>
      <name val="Tahoma"/>
      <family val="2"/>
    </font>
    <font>
      <b/>
      <sz val="9"/>
      <color indexed="81"/>
      <name val="Tahoma"/>
      <family val="2"/>
    </font>
    <font>
      <b/>
      <sz val="11"/>
      <color theme="9" tint="-0.499984740745262"/>
      <name val="Calibri"/>
      <family val="2"/>
      <scheme val="minor"/>
    </font>
    <font>
      <sz val="11"/>
      <color theme="9" tint="-0.499984740745262"/>
      <name val="Calibri"/>
      <family val="2"/>
      <scheme val="minor"/>
    </font>
    <font>
      <b/>
      <sz val="14"/>
      <color theme="1"/>
      <name val="Calibri"/>
      <family val="2"/>
      <scheme val="minor"/>
    </font>
    <font>
      <b/>
      <sz val="12"/>
      <color rgb="FFFFFF00"/>
      <name val="Calibri"/>
      <family val="2"/>
      <scheme val="minor"/>
    </font>
    <font>
      <i/>
      <sz val="11"/>
      <name val="Calibri"/>
      <family val="2"/>
      <scheme val="minor"/>
    </font>
    <font>
      <i/>
      <u/>
      <sz val="11"/>
      <name val="Calibri"/>
      <family val="2"/>
      <scheme val="minor"/>
    </font>
    <font>
      <b/>
      <u/>
      <sz val="20"/>
      <color theme="1"/>
      <name val="Calibri"/>
      <family val="2"/>
      <scheme val="minor"/>
    </font>
    <font>
      <b/>
      <sz val="28"/>
      <color theme="1"/>
      <name val="Calibri"/>
      <family val="2"/>
      <scheme val="minor"/>
    </font>
    <font>
      <sz val="24"/>
      <color theme="1"/>
      <name val="Calibri"/>
      <family val="2"/>
      <scheme val="minor"/>
    </font>
    <font>
      <b/>
      <sz val="22"/>
      <color theme="1"/>
      <name val="Calibri"/>
      <family val="2"/>
      <scheme val="minor"/>
    </font>
    <font>
      <b/>
      <u/>
      <sz val="11"/>
      <color theme="1"/>
      <name val="Calibri"/>
      <family val="2"/>
      <scheme val="minor"/>
    </font>
    <font>
      <u/>
      <sz val="11"/>
      <color theme="1"/>
      <name val="Calibri"/>
      <family val="2"/>
      <scheme val="minor"/>
    </font>
    <font>
      <b/>
      <sz val="11"/>
      <color theme="0"/>
      <name val="Arial"/>
      <family val="2"/>
    </font>
    <font>
      <i/>
      <sz val="9"/>
      <name val="Calibri"/>
      <family val="2"/>
      <scheme val="minor"/>
    </font>
    <font>
      <i/>
      <sz val="9"/>
      <color rgb="FFFF0000"/>
      <name val="Calibri"/>
      <family val="2"/>
      <scheme val="minor"/>
    </font>
    <font>
      <b/>
      <i/>
      <sz val="11"/>
      <color rgb="FFFF0000"/>
      <name val="Calibri"/>
      <family val="2"/>
      <scheme val="minor"/>
    </font>
    <font>
      <b/>
      <u/>
      <sz val="11"/>
      <color theme="0"/>
      <name val="Calibri"/>
      <family val="2"/>
      <scheme val="minor"/>
    </font>
  </fonts>
  <fills count="22">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indexed="9"/>
        <bgColor indexed="26"/>
      </patternFill>
    </fill>
    <fill>
      <patternFill patternType="solid">
        <fgColor theme="3" tint="0.39997558519241921"/>
        <bgColor indexed="64"/>
      </patternFill>
    </fill>
    <fill>
      <patternFill patternType="solid">
        <fgColor theme="3" tint="0.39997558519241921"/>
        <bgColor indexed="26"/>
      </patternFill>
    </fill>
    <fill>
      <patternFill patternType="solid">
        <fgColor theme="5" tint="0.59999389629810485"/>
        <bgColor theme="4"/>
      </patternFill>
    </fill>
    <fill>
      <patternFill patternType="solid">
        <fgColor theme="0" tint="-0.249977111117893"/>
        <bgColor indexed="64"/>
      </patternFill>
    </fill>
    <fill>
      <patternFill patternType="solid">
        <fgColor theme="0" tint="-0.34998626667073579"/>
        <bgColor theme="4"/>
      </patternFill>
    </fill>
    <fill>
      <patternFill patternType="solid">
        <fgColor theme="2" tint="-0.249977111117893"/>
        <bgColor indexed="64"/>
      </patternFill>
    </fill>
    <fill>
      <patternFill patternType="solid">
        <fgColor theme="0" tint="-0.34998626667073579"/>
        <bgColor theme="4" tint="0.79998168889431442"/>
      </patternFill>
    </fill>
    <fill>
      <patternFill patternType="solid">
        <fgColor theme="4"/>
        <bgColor indexed="64"/>
      </patternFill>
    </fill>
    <fill>
      <patternFill patternType="solid">
        <fgColor rgb="FFFF0000"/>
        <bgColor indexed="64"/>
      </patternFill>
    </fill>
    <fill>
      <patternFill patternType="solid">
        <fgColor rgb="FFFF3300"/>
        <bgColor indexed="64"/>
      </patternFill>
    </fill>
    <fill>
      <patternFill patternType="solid">
        <fgColor rgb="FFFF3300"/>
        <bgColor indexed="26"/>
      </patternFill>
    </fill>
    <fill>
      <patternFill patternType="solid">
        <fgColor theme="0" tint="-0.14999847407452621"/>
        <bgColor indexed="64"/>
      </patternFill>
    </fill>
    <fill>
      <patternFill patternType="solid">
        <fgColor theme="7" tint="0.59999389629810485"/>
        <bgColor theme="4"/>
      </patternFill>
    </fill>
    <fill>
      <patternFill patternType="solid">
        <fgColor rgb="FFFFC000"/>
        <bgColor indexed="64"/>
      </patternFill>
    </fill>
    <fill>
      <patternFill patternType="solid">
        <fgColor theme="0"/>
        <bgColor indexed="64"/>
      </patternFill>
    </fill>
    <fill>
      <patternFill patternType="solid">
        <fgColor theme="0" tint="-0.249977111117893"/>
        <bgColor theme="4"/>
      </patternFill>
    </fill>
    <fill>
      <patternFill patternType="solid">
        <fgColor theme="0" tint="-0.249977111117893"/>
        <bgColor theme="4" tint="0.79998168889431442"/>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7">
    <xf numFmtId="0" fontId="0" fillId="0" borderId="0"/>
    <xf numFmtId="0" fontId="1" fillId="0" borderId="0"/>
    <xf numFmtId="0" fontId="4" fillId="0" borderId="0"/>
    <xf numFmtId="0" fontId="5" fillId="0" borderId="0"/>
    <xf numFmtId="0" fontId="5" fillId="0" borderId="0"/>
    <xf numFmtId="0" fontId="4" fillId="0" borderId="0"/>
    <xf numFmtId="0" fontId="1" fillId="0" borderId="0"/>
  </cellStyleXfs>
  <cellXfs count="236">
    <xf numFmtId="0" fontId="0" fillId="0" borderId="0" xfId="0"/>
    <xf numFmtId="0" fontId="6" fillId="0" borderId="0" xfId="0" applyFont="1"/>
    <xf numFmtId="0" fontId="7" fillId="0" borderId="0" xfId="0" applyFont="1"/>
    <xf numFmtId="0" fontId="2" fillId="0" borderId="0" xfId="0" applyFont="1"/>
    <xf numFmtId="0" fontId="9" fillId="0" borderId="0" xfId="0" applyFont="1"/>
    <xf numFmtId="0" fontId="0" fillId="0" borderId="0" xfId="0"/>
    <xf numFmtId="0" fontId="0" fillId="0" borderId="1" xfId="0" applyBorder="1"/>
    <xf numFmtId="0" fontId="0" fillId="0" borderId="0" xfId="0"/>
    <xf numFmtId="0" fontId="0" fillId="0" borderId="1" xfId="0" applyBorder="1" applyAlignment="1">
      <alignment horizontal="center" vertical="center"/>
    </xf>
    <xf numFmtId="0" fontId="11" fillId="0" borderId="1" xfId="0" applyFont="1" applyBorder="1" applyAlignment="1">
      <alignment horizontal="left" vertical="top" wrapText="1" readingOrder="1"/>
    </xf>
    <xf numFmtId="0" fontId="0" fillId="0" borderId="1" xfId="0" applyBorder="1" applyAlignment="1">
      <alignment wrapText="1"/>
    </xf>
    <xf numFmtId="0" fontId="6" fillId="0" borderId="1" xfId="0" applyFont="1" applyBorder="1" applyAlignment="1">
      <alignment horizontal="center" vertical="center"/>
    </xf>
    <xf numFmtId="0" fontId="0" fillId="0" borderId="0" xfId="0" applyAlignment="1">
      <alignment horizontal="center" vertical="center"/>
    </xf>
    <xf numFmtId="0" fontId="15" fillId="0" borderId="0" xfId="0" applyFont="1"/>
    <xf numFmtId="0" fontId="0" fillId="0" borderId="1" xfId="0" applyBorder="1" applyAlignment="1">
      <alignment horizontal="center" vertical="center" wrapText="1"/>
    </xf>
    <xf numFmtId="0" fontId="2" fillId="0" borderId="1" xfId="0" applyFont="1" applyBorder="1"/>
    <xf numFmtId="0" fontId="2" fillId="0" borderId="1" xfId="0" applyFont="1" applyFill="1" applyBorder="1"/>
    <xf numFmtId="0" fontId="2" fillId="0" borderId="1" xfId="0" applyFont="1" applyBorder="1" applyAlignment="1">
      <alignment vertical="top"/>
    </xf>
    <xf numFmtId="0" fontId="6" fillId="0" borderId="0" xfId="0" applyFont="1" applyAlignment="1">
      <alignment horizontal="center" vertical="center"/>
    </xf>
    <xf numFmtId="0" fontId="2" fillId="0" borderId="3"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Alignment="1">
      <alignment horizontal="center" vertical="center"/>
    </xf>
    <xf numFmtId="0" fontId="2" fillId="2" borderId="1" xfId="1" applyNumberFormat="1" applyFont="1" applyFill="1" applyBorder="1" applyAlignment="1">
      <alignment horizontal="center" vertical="center" wrapText="1"/>
    </xf>
    <xf numFmtId="0" fontId="8" fillId="9" borderId="5" xfId="1" applyNumberFormat="1"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xf numFmtId="0" fontId="7" fillId="0" borderId="0" xfId="0" applyFont="1" applyFill="1"/>
    <xf numFmtId="0" fontId="18" fillId="0" borderId="0" xfId="0" applyFont="1" applyFill="1" applyAlignment="1">
      <alignment horizontal="center" vertical="center"/>
    </xf>
    <xf numFmtId="0" fontId="0" fillId="0" borderId="1" xfId="0" applyFont="1" applyFill="1" applyBorder="1" applyAlignment="1">
      <alignment vertical="top"/>
    </xf>
    <xf numFmtId="0" fontId="0" fillId="0" borderId="0" xfId="0" applyFill="1"/>
    <xf numFmtId="0" fontId="0" fillId="0" borderId="1" xfId="0" applyFont="1" applyBorder="1" applyAlignment="1">
      <alignment vertical="top" wrapText="1"/>
    </xf>
    <xf numFmtId="0" fontId="6" fillId="13" borderId="0" xfId="0" applyFont="1" applyFill="1" applyAlignment="1">
      <alignment horizontal="center" vertical="center"/>
    </xf>
    <xf numFmtId="0" fontId="3" fillId="13" borderId="0" xfId="0" applyFont="1" applyFill="1" applyAlignment="1">
      <alignment horizontal="center" vertical="center"/>
    </xf>
    <xf numFmtId="0" fontId="3" fillId="15" borderId="0" xfId="0" applyFont="1" applyFill="1" applyAlignment="1">
      <alignment horizontal="center" vertical="center"/>
    </xf>
    <xf numFmtId="0" fontId="6" fillId="14" borderId="0" xfId="0" applyFont="1" applyFill="1" applyAlignment="1">
      <alignment horizontal="center" vertical="center"/>
    </xf>
    <xf numFmtId="0" fontId="3" fillId="14" borderId="0" xfId="0" applyFont="1" applyFill="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0" fillId="4" borderId="1" xfId="0" applyFont="1" applyFill="1" applyBorder="1" applyAlignment="1"/>
    <xf numFmtId="0" fontId="0" fillId="0" borderId="1" xfId="0" applyFont="1" applyBorder="1"/>
    <xf numFmtId="0" fontId="2" fillId="0" borderId="3" xfId="0" applyFont="1" applyBorder="1"/>
    <xf numFmtId="0" fontId="0" fillId="4" borderId="1" xfId="0" applyFont="1" applyFill="1" applyBorder="1" applyAlignment="1">
      <alignment horizontal="left" vertical="center" wrapText="1"/>
    </xf>
    <xf numFmtId="0" fontId="0" fillId="0" borderId="0" xfId="0" applyFont="1" applyAlignment="1">
      <alignment horizontal="left" vertical="center"/>
    </xf>
    <xf numFmtId="0" fontId="0" fillId="0" borderId="1" xfId="0" applyFont="1" applyFill="1" applyBorder="1" applyAlignment="1">
      <alignment horizontal="center" vertical="center"/>
    </xf>
    <xf numFmtId="0" fontId="0" fillId="4" borderId="1" xfId="0" applyFont="1" applyFill="1" applyBorder="1" applyAlignment="1">
      <alignment vertical="top"/>
    </xf>
    <xf numFmtId="0" fontId="0" fillId="0" borderId="0" xfId="0" applyFont="1" applyBorder="1" applyAlignment="1">
      <alignment horizontal="center" vertical="center"/>
    </xf>
    <xf numFmtId="0" fontId="0" fillId="0" borderId="1" xfId="0" applyFont="1" applyFill="1" applyBorder="1" applyAlignment="1">
      <alignment horizontal="left" vertical="top"/>
    </xf>
    <xf numFmtId="0" fontId="0" fillId="0" borderId="1" xfId="0" applyFont="1" applyBorder="1" applyAlignment="1">
      <alignment vertical="top"/>
    </xf>
    <xf numFmtId="0" fontId="18" fillId="0" borderId="0" xfId="0" applyFont="1" applyFill="1"/>
    <xf numFmtId="0" fontId="20" fillId="0" borderId="0" xfId="0" applyFont="1" applyFill="1" applyBorder="1" applyAlignment="1">
      <alignment horizontal="center"/>
    </xf>
    <xf numFmtId="0" fontId="2" fillId="0" borderId="0" xfId="0" applyFont="1" applyFill="1"/>
    <xf numFmtId="0" fontId="0" fillId="0" borderId="0" xfId="0" applyAlignment="1">
      <alignment wrapText="1"/>
    </xf>
    <xf numFmtId="0" fontId="22" fillId="0" borderId="0" xfId="0" applyFont="1" applyAlignment="1">
      <alignment horizontal="center" vertical="center"/>
    </xf>
    <xf numFmtId="0" fontId="23" fillId="0" borderId="0" xfId="0" applyFont="1" applyAlignment="1">
      <alignment vertical="center"/>
    </xf>
    <xf numFmtId="0" fontId="6" fillId="16"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0" xfId="0" applyFill="1" applyBorder="1"/>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0" fontId="8" fillId="3" borderId="3" xfId="1" applyNumberFormat="1" applyFont="1" applyFill="1" applyBorder="1" applyAlignment="1">
      <alignment horizontal="center" vertical="center" wrapText="1"/>
    </xf>
    <xf numFmtId="0" fontId="8" fillId="12" borderId="1" xfId="0" applyFont="1" applyFill="1" applyBorder="1" applyAlignment="1">
      <alignment horizontal="center" vertical="center" wrapText="1"/>
    </xf>
    <xf numFmtId="0" fontId="0"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xf numFmtId="0" fontId="0" fillId="0" borderId="0" xfId="0" applyFont="1" applyBorder="1"/>
    <xf numFmtId="0" fontId="3" fillId="0" borderId="0" xfId="0" applyFont="1" applyFill="1" applyAlignment="1">
      <alignment horizontal="center" vertical="center"/>
    </xf>
    <xf numFmtId="0" fontId="0" fillId="0" borderId="1" xfId="0" applyFont="1" applyBorder="1" applyAlignment="1">
      <alignment horizontal="center"/>
    </xf>
    <xf numFmtId="0" fontId="2" fillId="0" borderId="1" xfId="0" applyFont="1" applyFill="1" applyBorder="1" applyAlignment="1">
      <alignment horizontal="left" vertical="center"/>
    </xf>
    <xf numFmtId="0" fontId="17" fillId="0" borderId="1" xfId="0" applyNumberFormat="1" applyFont="1" applyFill="1" applyBorder="1" applyAlignment="1">
      <alignment horizontal="center" vertical="center"/>
    </xf>
    <xf numFmtId="0" fontId="8" fillId="3" borderId="5" xfId="1" applyNumberFormat="1" applyFont="1" applyFill="1" applyBorder="1" applyAlignment="1">
      <alignment horizontal="center" vertical="center" wrapText="1"/>
    </xf>
    <xf numFmtId="0" fontId="6" fillId="0" borderId="0" xfId="0" applyFont="1" applyFill="1" applyBorder="1" applyAlignment="1">
      <alignment vertical="center"/>
    </xf>
    <xf numFmtId="0" fontId="0" fillId="0" borderId="0" xfId="0" applyFill="1" applyBorder="1" applyAlignment="1"/>
    <xf numFmtId="0" fontId="8" fillId="5" borderId="1" xfId="0" applyFont="1" applyFill="1" applyBorder="1"/>
    <xf numFmtId="0" fontId="0" fillId="0" borderId="0" xfId="0" applyFont="1" applyBorder="1" applyAlignment="1">
      <alignment vertical="top" wrapText="1"/>
    </xf>
    <xf numFmtId="0" fontId="8" fillId="5" borderId="1" xfId="0" applyFont="1" applyFill="1" applyBorder="1" applyAlignment="1">
      <alignment vertical="top"/>
    </xf>
    <xf numFmtId="0" fontId="0" fillId="0" borderId="1" xfId="0" applyFont="1" applyFill="1" applyBorder="1"/>
    <xf numFmtId="0" fontId="0" fillId="0" borderId="0" xfId="0" applyFont="1" applyFill="1"/>
    <xf numFmtId="0" fontId="0" fillId="0" borderId="3" xfId="0" applyFont="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xf numFmtId="0" fontId="0" fillId="0" borderId="1" xfId="0" applyFont="1" applyBorder="1" applyAlignment="1">
      <alignment horizontal="left" vertical="center"/>
    </xf>
    <xf numFmtId="0" fontId="8" fillId="6" borderId="1" xfId="0" applyFont="1" applyFill="1" applyBorder="1"/>
    <xf numFmtId="0" fontId="2" fillId="4" borderId="1" xfId="0" applyFont="1" applyFill="1" applyBorder="1" applyAlignment="1">
      <alignment horizontal="center" vertical="center" wrapText="1"/>
    </xf>
    <xf numFmtId="0" fontId="0" fillId="0" borderId="0" xfId="0" applyFont="1" applyBorder="1" applyAlignment="1">
      <alignment vertical="top"/>
    </xf>
    <xf numFmtId="0" fontId="0" fillId="0" borderId="0" xfId="0" applyFont="1" applyBorder="1" applyAlignment="1">
      <alignment horizontal="left" vertical="top"/>
    </xf>
    <xf numFmtId="0" fontId="0" fillId="0" borderId="0" xfId="0" applyFont="1" applyFill="1" applyBorder="1" applyAlignment="1">
      <alignment wrapText="1"/>
    </xf>
    <xf numFmtId="0" fontId="8" fillId="5" borderId="1" xfId="0" applyFont="1" applyFill="1" applyBorder="1" applyAlignment="1">
      <alignment vertical="top" wrapText="1"/>
    </xf>
    <xf numFmtId="0" fontId="0"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xf numFmtId="0" fontId="2" fillId="4" borderId="1" xfId="0" applyFont="1" applyFill="1" applyBorder="1" applyAlignment="1">
      <alignment horizontal="left" vertical="center"/>
    </xf>
    <xf numFmtId="0" fontId="0" fillId="4" borderId="0" xfId="0" applyFont="1" applyFill="1" applyBorder="1" applyAlignment="1">
      <alignment horizontal="left" vertical="center" wrapText="1"/>
    </xf>
    <xf numFmtId="0" fontId="0" fillId="0" borderId="0" xfId="0" applyFont="1" applyFill="1" applyBorder="1" applyAlignment="1">
      <alignment vertical="top"/>
    </xf>
    <xf numFmtId="0" fontId="0" fillId="0" borderId="0" xfId="0" applyFont="1" applyFill="1" applyBorder="1" applyAlignment="1">
      <alignment horizontal="left" indent="1"/>
    </xf>
    <xf numFmtId="0" fontId="0" fillId="0" borderId="0" xfId="0" applyFont="1" applyFill="1" applyBorder="1" applyAlignment="1">
      <alignment horizontal="left" vertical="center" wrapText="1"/>
    </xf>
    <xf numFmtId="0" fontId="0" fillId="0" borderId="0" xfId="0" applyFont="1" applyFill="1" applyBorder="1" applyAlignment="1"/>
    <xf numFmtId="0" fontId="8" fillId="6" borderId="1" xfId="0" applyFont="1" applyFill="1" applyBorder="1" applyAlignment="1"/>
    <xf numFmtId="0" fontId="26" fillId="6" borderId="1" xfId="0" applyFont="1" applyFill="1" applyBorder="1" applyAlignment="1">
      <alignment wrapText="1"/>
    </xf>
    <xf numFmtId="0" fontId="26" fillId="6" borderId="1" xfId="0" applyFont="1" applyFill="1" applyBorder="1" applyAlignment="1">
      <alignment horizontal="center" vertical="center" wrapText="1"/>
    </xf>
    <xf numFmtId="0" fontId="8" fillId="5" borderId="0" xfId="0" applyFont="1" applyFill="1" applyAlignment="1">
      <alignment wrapText="1"/>
    </xf>
    <xf numFmtId="0" fontId="26" fillId="6" borderId="2" xfId="0" applyFont="1" applyFill="1" applyBorder="1" applyAlignment="1">
      <alignment wrapText="1"/>
    </xf>
    <xf numFmtId="0" fontId="26" fillId="6" borderId="2" xfId="0" applyFont="1" applyFill="1" applyBorder="1" applyAlignment="1">
      <alignment horizontal="center" vertical="center" wrapText="1"/>
    </xf>
    <xf numFmtId="0" fontId="24" fillId="0" borderId="0" xfId="0" applyFont="1" applyFill="1" applyBorder="1"/>
    <xf numFmtId="0" fontId="2" fillId="2" borderId="13" xfId="1" applyNumberFormat="1" applyFont="1" applyFill="1" applyBorder="1" applyAlignment="1">
      <alignment horizontal="center" vertical="center" wrapText="1"/>
    </xf>
    <xf numFmtId="0" fontId="2" fillId="2" borderId="14" xfId="1" applyNumberFormat="1" applyFont="1" applyFill="1" applyBorder="1" applyAlignment="1">
      <alignment horizontal="center" vertical="center" wrapText="1"/>
    </xf>
    <xf numFmtId="0" fontId="8" fillId="9" borderId="6" xfId="1" applyNumberFormat="1" applyFont="1" applyFill="1" applyBorder="1" applyAlignment="1">
      <alignment horizontal="center" vertical="center" wrapText="1"/>
    </xf>
    <xf numFmtId="1" fontId="10" fillId="11" borderId="6" xfId="1" applyNumberFormat="1" applyFont="1" applyFill="1" applyBorder="1" applyAlignment="1">
      <alignment horizontal="center" vertical="center" wrapText="1"/>
    </xf>
    <xf numFmtId="0" fontId="8" fillId="7" borderId="4" xfId="1" applyNumberFormat="1" applyFont="1" applyFill="1" applyBorder="1" applyAlignment="1">
      <alignment horizontal="center" vertical="center" wrapText="1"/>
    </xf>
    <xf numFmtId="0" fontId="3" fillId="7" borderId="4" xfId="1" applyNumberFormat="1" applyFont="1" applyFill="1" applyBorder="1" applyAlignment="1">
      <alignment horizontal="center" vertical="center" wrapText="1"/>
    </xf>
    <xf numFmtId="0" fontId="8" fillId="7" borderId="20" xfId="1" applyNumberFormat="1" applyFont="1" applyFill="1" applyBorder="1" applyAlignment="1">
      <alignment horizontal="center" vertical="center" wrapText="1"/>
    </xf>
    <xf numFmtId="0" fontId="3" fillId="7" borderId="19" xfId="1" applyNumberFormat="1" applyFont="1" applyFill="1" applyBorder="1" applyAlignment="1">
      <alignment horizontal="center" vertical="center" wrapText="1"/>
    </xf>
    <xf numFmtId="0" fontId="8" fillId="2" borderId="16" xfId="1" applyNumberFormat="1" applyFont="1" applyFill="1" applyBorder="1" applyAlignment="1">
      <alignment horizontal="center" vertical="center" wrapText="1"/>
    </xf>
    <xf numFmtId="0" fontId="8" fillId="2" borderId="14"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17" borderId="6" xfId="1" applyNumberFormat="1" applyFont="1" applyFill="1" applyBorder="1" applyAlignment="1">
      <alignment horizontal="center" vertical="center" wrapText="1"/>
    </xf>
    <xf numFmtId="0" fontId="3" fillId="17" borderId="1" xfId="1" applyNumberFormat="1" applyFont="1" applyFill="1" applyBorder="1" applyAlignment="1">
      <alignment horizontal="center" vertical="center" wrapText="1"/>
    </xf>
    <xf numFmtId="0" fontId="8" fillId="17" borderId="15" xfId="1" applyNumberFormat="1" applyFont="1" applyFill="1" applyBorder="1" applyAlignment="1">
      <alignment horizontal="center" vertical="center" wrapText="1"/>
    </xf>
    <xf numFmtId="0" fontId="3" fillId="17" borderId="12" xfId="1" applyNumberFormat="1" applyFont="1" applyFill="1" applyBorder="1" applyAlignment="1">
      <alignment horizontal="center" vertical="center" wrapText="1"/>
    </xf>
    <xf numFmtId="0" fontId="8" fillId="17" borderId="1" xfId="1" applyNumberFormat="1"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0" fontId="0" fillId="0" borderId="0" xfId="0" applyFont="1" applyAlignment="1">
      <alignment horizontal="center"/>
    </xf>
    <xf numFmtId="0" fontId="3" fillId="13" borderId="1" xfId="0" applyFont="1" applyFill="1" applyBorder="1" applyAlignment="1">
      <alignment horizontal="center" vertical="center"/>
    </xf>
    <xf numFmtId="0" fontId="8" fillId="5" borderId="1" xfId="0" applyFont="1" applyFill="1" applyBorder="1" applyAlignment="1"/>
    <xf numFmtId="0" fontId="2" fillId="0" borderId="1" xfId="0" applyFont="1" applyFill="1" applyBorder="1" applyAlignment="1">
      <alignment horizontal="center" vertical="center"/>
    </xf>
    <xf numFmtId="0" fontId="2" fillId="0" borderId="1" xfId="0" applyFont="1" applyFill="1" applyBorder="1" applyAlignment="1"/>
    <xf numFmtId="0" fontId="2" fillId="0" borderId="13"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8" fillId="0" borderId="13" xfId="1" applyNumberFormat="1" applyFont="1" applyFill="1" applyBorder="1" applyAlignment="1">
      <alignment horizontal="left" vertical="center" wrapText="1"/>
    </xf>
    <xf numFmtId="0" fontId="8" fillId="5" borderId="30" xfId="0" applyFont="1" applyFill="1" applyBorder="1" applyAlignment="1">
      <alignment horizontal="center" vertical="center" wrapText="1"/>
    </xf>
    <xf numFmtId="0" fontId="2" fillId="0" borderId="1" xfId="0" applyFont="1" applyFill="1" applyBorder="1" applyAlignment="1">
      <alignment wrapText="1"/>
    </xf>
    <xf numFmtId="0" fontId="0"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8" fillId="6" borderId="1" xfId="0" applyFont="1" applyFill="1" applyBorder="1" applyAlignment="1">
      <alignment wrapText="1"/>
    </xf>
    <xf numFmtId="0" fontId="8" fillId="0" borderId="16" xfId="1" applyNumberFormat="1" applyFont="1" applyFill="1" applyBorder="1" applyAlignment="1">
      <alignment horizontal="center" vertical="center" wrapText="1"/>
    </xf>
    <xf numFmtId="0" fontId="8" fillId="0" borderId="14" xfId="1" applyNumberFormat="1" applyFont="1" applyFill="1" applyBorder="1" applyAlignment="1">
      <alignment horizontal="center" vertical="center" wrapText="1"/>
    </xf>
    <xf numFmtId="1" fontId="10" fillId="0" borderId="6" xfId="1" applyNumberFormat="1" applyFont="1" applyFill="1" applyBorder="1" applyAlignment="1">
      <alignment horizontal="center" vertical="center" wrapText="1"/>
    </xf>
    <xf numFmtId="0" fontId="2" fillId="0" borderId="32" xfId="1" applyNumberFormat="1" applyFont="1" applyFill="1" applyBorder="1" applyAlignment="1">
      <alignment horizontal="center" vertical="center" wrapText="1"/>
    </xf>
    <xf numFmtId="0" fontId="8" fillId="17" borderId="6" xfId="1" applyNumberFormat="1" applyFont="1" applyFill="1" applyBorder="1" applyAlignment="1">
      <alignment horizontal="center" vertical="center" wrapText="1"/>
    </xf>
    <xf numFmtId="0" fontId="7" fillId="2" borderId="32" xfId="1" applyNumberFormat="1" applyFont="1" applyFill="1" applyBorder="1" applyAlignment="1">
      <alignment horizontal="center" vertical="center" wrapText="1"/>
    </xf>
    <xf numFmtId="0" fontId="6" fillId="18" borderId="33" xfId="0" applyFont="1" applyFill="1" applyBorder="1" applyAlignment="1">
      <alignment horizontal="center"/>
    </xf>
    <xf numFmtId="0" fontId="2" fillId="2" borderId="3" xfId="1" applyNumberFormat="1" applyFont="1" applyFill="1" applyBorder="1" applyAlignment="1">
      <alignment horizontal="center" vertical="center" wrapText="1"/>
    </xf>
    <xf numFmtId="0" fontId="7" fillId="2" borderId="3"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0" fontId="2" fillId="2" borderId="34" xfId="1" applyNumberFormat="1" applyFont="1" applyFill="1" applyBorder="1" applyAlignment="1">
      <alignment horizontal="center" vertical="center" wrapText="1"/>
    </xf>
    <xf numFmtId="0" fontId="7" fillId="2" borderId="35" xfId="1" applyNumberFormat="1" applyFont="1" applyFill="1" applyBorder="1" applyAlignment="1">
      <alignment horizontal="center" vertical="center" wrapText="1"/>
    </xf>
    <xf numFmtId="0" fontId="2" fillId="0" borderId="21" xfId="1" applyNumberFormat="1" applyFont="1" applyFill="1" applyBorder="1" applyAlignment="1">
      <alignment horizontal="center" vertical="center" wrapText="1"/>
    </xf>
    <xf numFmtId="0" fontId="7" fillId="0" borderId="36" xfId="1" applyNumberFormat="1" applyFont="1" applyFill="1" applyBorder="1" applyAlignment="1">
      <alignment horizontal="center" vertical="center" wrapText="1"/>
    </xf>
    <xf numFmtId="0" fontId="18" fillId="0" borderId="22" xfId="1" applyNumberFormat="1" applyFont="1" applyFill="1" applyBorder="1" applyAlignment="1">
      <alignment horizontal="center" vertical="center" wrapText="1"/>
    </xf>
    <xf numFmtId="0" fontId="7" fillId="0" borderId="22" xfId="1" applyNumberFormat="1" applyFont="1" applyFill="1" applyBorder="1" applyAlignment="1">
      <alignment horizontal="center" vertical="center" wrapText="1"/>
    </xf>
    <xf numFmtId="0" fontId="0" fillId="0" borderId="22" xfId="0" applyBorder="1"/>
    <xf numFmtId="0" fontId="2" fillId="0" borderId="22" xfId="1" applyNumberFormat="1" applyFont="1" applyFill="1" applyBorder="1" applyAlignment="1">
      <alignment horizontal="center" vertical="center" wrapText="1"/>
    </xf>
    <xf numFmtId="0" fontId="7" fillId="0" borderId="23" xfId="1" applyNumberFormat="1" applyFont="1" applyFill="1" applyBorder="1" applyAlignment="1">
      <alignment horizontal="center" vertical="center" wrapText="1"/>
    </xf>
    <xf numFmtId="0" fontId="18" fillId="0" borderId="21" xfId="1" applyNumberFormat="1" applyFont="1" applyFill="1" applyBorder="1" applyAlignment="1">
      <alignment horizontal="center" vertical="center" wrapText="1"/>
    </xf>
    <xf numFmtId="0" fontId="0" fillId="4"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4" borderId="1" xfId="0" applyFont="1" applyFill="1" applyBorder="1" applyAlignment="1">
      <alignment horizontal="left" vertical="center"/>
    </xf>
    <xf numFmtId="0" fontId="0" fillId="0" borderId="1" xfId="0" applyFont="1" applyBorder="1" applyAlignment="1">
      <alignment vertical="center"/>
    </xf>
    <xf numFmtId="0" fontId="2" fillId="4" borderId="1" xfId="0" applyFont="1" applyFill="1" applyBorder="1" applyAlignment="1">
      <alignment horizontal="left" wrapText="1"/>
    </xf>
    <xf numFmtId="0" fontId="2" fillId="4" borderId="1" xfId="0" applyFont="1" applyFill="1" applyBorder="1" applyAlignment="1">
      <alignment wrapText="1"/>
    </xf>
    <xf numFmtId="0" fontId="2" fillId="4" borderId="1" xfId="0" applyFont="1" applyFill="1" applyBorder="1" applyAlignment="1">
      <alignment vertical="top" wrapText="1"/>
    </xf>
    <xf numFmtId="0" fontId="0" fillId="0" borderId="0" xfId="0" applyFont="1" applyFill="1" applyBorder="1"/>
    <xf numFmtId="0" fontId="9" fillId="0" borderId="0" xfId="0" applyFont="1" applyFill="1" applyAlignment="1">
      <alignment horizontal="center" vertical="center"/>
    </xf>
    <xf numFmtId="14" fontId="0" fillId="0" borderId="1" xfId="0" applyNumberFormat="1" applyFont="1" applyFill="1" applyBorder="1" applyAlignment="1">
      <alignment horizontal="left" vertical="center"/>
    </xf>
    <xf numFmtId="14"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left" vertical="center"/>
    </xf>
    <xf numFmtId="0" fontId="0" fillId="19"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wrapText="1"/>
    </xf>
    <xf numFmtId="0" fontId="0" fillId="4" borderId="1" xfId="0" applyFont="1" applyFill="1" applyBorder="1" applyAlignment="1">
      <alignment horizontal="left" vertical="center" indent="1"/>
    </xf>
    <xf numFmtId="0" fontId="0" fillId="0" borderId="0" xfId="0" applyBorder="1" applyAlignment="1">
      <alignment horizontal="center" vertical="center" wrapText="1"/>
    </xf>
    <xf numFmtId="0" fontId="7" fillId="0" borderId="0" xfId="1" applyNumberFormat="1" applyFont="1" applyFill="1" applyBorder="1" applyAlignment="1">
      <alignment horizontal="center" vertical="center" wrapText="1"/>
    </xf>
    <xf numFmtId="0" fontId="8" fillId="20" borderId="1" xfId="1" applyNumberFormat="1" applyFont="1" applyFill="1" applyBorder="1" applyAlignment="1">
      <alignment horizontal="center" vertical="center" wrapText="1"/>
    </xf>
    <xf numFmtId="0" fontId="9" fillId="21" borderId="1" xfId="1" applyNumberFormat="1" applyFont="1" applyFill="1" applyBorder="1" applyAlignment="1">
      <alignment horizontal="center" vertical="center" wrapText="1"/>
    </xf>
    <xf numFmtId="0" fontId="0" fillId="0" borderId="1" xfId="0" applyFont="1" applyBorder="1" applyAlignment="1">
      <alignment wrapText="1"/>
    </xf>
    <xf numFmtId="0" fontId="0" fillId="0" borderId="0" xfId="0" applyFont="1" applyAlignment="1">
      <alignment vertical="center"/>
    </xf>
    <xf numFmtId="0" fontId="0" fillId="0" borderId="1" xfId="0" applyFont="1" applyFill="1" applyBorder="1" applyAlignment="1">
      <alignment horizontal="left" vertical="center"/>
    </xf>
    <xf numFmtId="0" fontId="0" fillId="0" borderId="1" xfId="0" applyFont="1" applyBorder="1" applyAlignment="1">
      <alignment horizontal="left" vertical="center" wrapText="1"/>
    </xf>
    <xf numFmtId="14" fontId="0" fillId="0" borderId="1" xfId="0" applyNumberFormat="1" applyFont="1" applyFill="1" applyBorder="1" applyAlignment="1">
      <alignment horizontal="left" vertical="center" wrapText="1"/>
    </xf>
    <xf numFmtId="0" fontId="0" fillId="0" borderId="3" xfId="0" applyFont="1" applyBorder="1" applyAlignment="1">
      <alignment horizontal="left" vertical="center"/>
    </xf>
    <xf numFmtId="0" fontId="0" fillId="0" borderId="1" xfId="0" applyFont="1" applyFill="1" applyBorder="1" applyAlignment="1">
      <alignment horizontal="left" vertical="center" wrapText="1"/>
    </xf>
    <xf numFmtId="0" fontId="2" fillId="0" borderId="1" xfId="0" applyFont="1" applyBorder="1" applyAlignment="1">
      <alignment horizontal="left" vertical="center"/>
    </xf>
    <xf numFmtId="0" fontId="8" fillId="5" borderId="1" xfId="0" applyFont="1" applyFill="1" applyBorder="1" applyAlignment="1">
      <alignment vertical="center" wrapText="1"/>
    </xf>
    <xf numFmtId="0" fontId="7" fillId="0" borderId="37" xfId="1" applyNumberFormat="1" applyFont="1" applyFill="1" applyBorder="1" applyAlignment="1">
      <alignment horizontal="center" vertical="center" wrapText="1"/>
    </xf>
    <xf numFmtId="0" fontId="23" fillId="16" borderId="1" xfId="0" applyFont="1" applyFill="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4" borderId="1" xfId="0" applyFont="1" applyFill="1" applyBorder="1" applyAlignment="1">
      <alignment horizontal="left" vertical="center" wrapText="1"/>
    </xf>
    <xf numFmtId="0" fontId="23"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21" fillId="10" borderId="0"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6" fillId="8" borderId="7" xfId="0" applyFont="1" applyFill="1" applyBorder="1" applyAlignment="1">
      <alignment horizontal="center"/>
    </xf>
    <xf numFmtId="0" fontId="16" fillId="8" borderId="8" xfId="0" applyFont="1" applyFill="1" applyBorder="1" applyAlignment="1">
      <alignment horizontal="center"/>
    </xf>
    <xf numFmtId="0" fontId="8" fillId="5" borderId="3" xfId="0" applyFont="1" applyFill="1" applyBorder="1" applyAlignment="1">
      <alignment horizontal="left" vertical="center"/>
    </xf>
    <xf numFmtId="0" fontId="8" fillId="5" borderId="10" xfId="0" applyFont="1" applyFill="1" applyBorder="1" applyAlignment="1">
      <alignment horizontal="left" vertical="center"/>
    </xf>
    <xf numFmtId="0" fontId="8" fillId="5" borderId="4" xfId="0" applyFont="1" applyFill="1" applyBorder="1" applyAlignment="1">
      <alignment horizontal="left" vertical="center"/>
    </xf>
    <xf numFmtId="0" fontId="3" fillId="0" borderId="1"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20" fillId="10" borderId="1" xfId="0" applyFont="1" applyFill="1" applyBorder="1" applyAlignment="1">
      <alignment horizontal="center" vertical="center"/>
    </xf>
    <xf numFmtId="0" fontId="0" fillId="0" borderId="11" xfId="0"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6" fillId="8" borderId="9" xfId="0" applyFont="1" applyFill="1" applyBorder="1" applyAlignment="1">
      <alignment horizont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37" xfId="0" applyBorder="1" applyAlignment="1">
      <alignment horizontal="center" vertical="center" wrapText="1"/>
    </xf>
    <xf numFmtId="0" fontId="0" fillId="0" borderId="25" xfId="0" applyBorder="1" applyAlignment="1">
      <alignment horizontal="center" vertical="center" wrapText="1"/>
    </xf>
    <xf numFmtId="0" fontId="20" fillId="10" borderId="0"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wrapText="1"/>
    </xf>
    <xf numFmtId="0" fontId="0" fillId="4" borderId="1" xfId="0" applyFont="1" applyFill="1" applyBorder="1" applyAlignment="1">
      <alignment horizontal="left" vertical="center" wrapText="1"/>
    </xf>
    <xf numFmtId="0" fontId="0" fillId="0" borderId="0" xfId="0" applyFont="1" applyAlignment="1">
      <alignment horizontal="center"/>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cellXfs>
  <cellStyles count="7">
    <cellStyle name="Normal" xfId="0" builtinId="0"/>
    <cellStyle name="Normal 2" xfId="3"/>
    <cellStyle name="Normal 3" xfId="4"/>
    <cellStyle name="Normal 4" xfId="5"/>
    <cellStyle name="Normal 5" xfId="1"/>
    <cellStyle name="Normal 6" xfId="6"/>
    <cellStyle name="Normal 7" xfId="2"/>
  </cellStyles>
  <dxfs count="7">
    <dxf>
      <fill>
        <patternFill>
          <bgColor theme="1" tint="0.499984740745262"/>
        </patternFill>
      </fill>
    </dxf>
    <dxf>
      <fill>
        <patternFill>
          <bgColor theme="1" tint="0.499984740745262"/>
        </patternFill>
      </fill>
    </dxf>
    <dxf>
      <fill>
        <patternFill>
          <bgColor theme="0" tint="-0.499984740745262"/>
        </patternFill>
      </fill>
    </dxf>
    <dxf>
      <fill>
        <patternFill>
          <bgColor theme="6" tint="-0.24994659260841701"/>
        </patternFill>
      </fill>
    </dxf>
    <dxf>
      <fill>
        <patternFill>
          <bgColor theme="7" tint="0.39994506668294322"/>
        </patternFill>
      </fill>
    </dxf>
    <dxf>
      <fill>
        <patternFill>
          <bgColor theme="7" tint="0.39994506668294322"/>
        </patternFill>
      </fill>
    </dxf>
    <dxf>
      <fill>
        <patternFill>
          <bgColor rgb="FFFF0000"/>
        </patternFill>
      </fill>
    </dxf>
  </dxfs>
  <tableStyles count="0" defaultTableStyle="TableStyleMedium2" defaultPivotStyle="PivotStyleLight16"/>
  <colors>
    <mruColors>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23165817389706E-2"/>
          <c:y val="5.0440596410436828E-2"/>
          <c:w val="0.92045989256807836"/>
          <c:h val="0.88996852136332338"/>
        </c:manualLayout>
      </c:layout>
      <c:bubbleChart>
        <c:varyColors val="0"/>
        <c:ser>
          <c:idx val="0"/>
          <c:order val="0"/>
          <c:tx>
            <c:v>Catégorisation du SI</c:v>
          </c:tx>
          <c:invertIfNegative val="0"/>
          <c:dPt>
            <c:idx val="0"/>
            <c:invertIfNegative val="0"/>
            <c:bubble3D val="0"/>
            <c:spPr>
              <a:solidFill>
                <a:srgbClr val="FFFF00"/>
              </a:solidFill>
            </c:spPr>
            <c:extLst>
              <c:ext xmlns:c16="http://schemas.microsoft.com/office/drawing/2014/chart" uri="{C3380CC4-5D6E-409C-BE32-E72D297353CC}">
                <c16:uniqueId val="{00000000-D12A-4221-AB23-219AEFE72CBF}"/>
              </c:ext>
            </c:extLst>
          </c:dPt>
          <c:xVal>
            <c:numRef>
              <c:f>'Volet Criticité-opérationnelle'!$C$18</c:f>
              <c:numCache>
                <c:formatCode>0</c:formatCode>
                <c:ptCount val="1"/>
                <c:pt idx="0">
                  <c:v>6</c:v>
                </c:pt>
              </c:numCache>
            </c:numRef>
          </c:xVal>
          <c:yVal>
            <c:numRef>
              <c:f>'Volet Exposition'!$C$41</c:f>
              <c:numCache>
                <c:formatCode>0</c:formatCode>
                <c:ptCount val="1"/>
                <c:pt idx="0">
                  <c:v>-8</c:v>
                </c:pt>
              </c:numCache>
            </c:numRef>
          </c:yVal>
          <c:bubbleSize>
            <c:numLit>
              <c:formatCode>General</c:formatCode>
              <c:ptCount val="1"/>
              <c:pt idx="0">
                <c:v>1</c:v>
              </c:pt>
            </c:numLit>
          </c:bubbleSize>
          <c:bubble3D val="0"/>
          <c:extLst>
            <c:ext xmlns:c16="http://schemas.microsoft.com/office/drawing/2014/chart" uri="{C3380CC4-5D6E-409C-BE32-E72D297353CC}">
              <c16:uniqueId val="{00000000-C8B4-4E0A-BC67-7BDA94C18E7A}"/>
            </c:ext>
          </c:extLst>
        </c:ser>
        <c:dLbls>
          <c:showLegendKey val="0"/>
          <c:showVal val="0"/>
          <c:showCatName val="0"/>
          <c:showSerName val="0"/>
          <c:showPercent val="0"/>
          <c:showBubbleSize val="0"/>
        </c:dLbls>
        <c:bubbleScale val="20"/>
        <c:showNegBubbles val="1"/>
        <c:axId val="87891328"/>
        <c:axId val="87897600"/>
      </c:bubbleChart>
      <c:valAx>
        <c:axId val="87891328"/>
        <c:scaling>
          <c:orientation val="minMax"/>
          <c:max val="30"/>
          <c:min val="-30"/>
        </c:scaling>
        <c:delete val="0"/>
        <c:axPos val="b"/>
        <c:title>
          <c:tx>
            <c:rich>
              <a:bodyPr/>
              <a:lstStyle/>
              <a:p>
                <a:pPr>
                  <a:defRPr/>
                </a:pPr>
                <a:r>
                  <a:rPr lang="fr-FR"/>
                  <a:t>Criticité OPS</a:t>
                </a:r>
              </a:p>
            </c:rich>
          </c:tx>
          <c:layout>
            <c:manualLayout>
              <c:xMode val="edge"/>
              <c:yMode val="edge"/>
              <c:x val="6.655656277548566E-3"/>
              <c:y val="0.44492539063815362"/>
            </c:manualLayout>
          </c:layout>
          <c:overlay val="0"/>
        </c:title>
        <c:numFmt formatCode="0" sourceLinked="1"/>
        <c:majorTickMark val="cross"/>
        <c:minorTickMark val="none"/>
        <c:tickLblPos val="none"/>
        <c:spPr>
          <a:ln/>
        </c:spPr>
        <c:txPr>
          <a:bodyPr/>
          <a:lstStyle/>
          <a:p>
            <a:pPr>
              <a:defRPr>
                <a:solidFill>
                  <a:schemeClr val="tx1"/>
                </a:solidFill>
              </a:defRPr>
            </a:pPr>
            <a:endParaRPr lang="fr-FR"/>
          </a:p>
        </c:txPr>
        <c:crossAx val="87897600"/>
        <c:crosses val="autoZero"/>
        <c:crossBetween val="midCat"/>
        <c:majorUnit val="10"/>
      </c:valAx>
      <c:valAx>
        <c:axId val="87897600"/>
        <c:scaling>
          <c:orientation val="minMax"/>
          <c:max val="30"/>
          <c:min val="-30"/>
        </c:scaling>
        <c:delete val="0"/>
        <c:axPos val="l"/>
        <c:title>
          <c:tx>
            <c:rich>
              <a:bodyPr/>
              <a:lstStyle/>
              <a:p>
                <a:pPr>
                  <a:defRPr/>
                </a:pPr>
                <a:r>
                  <a:rPr lang="fr-FR"/>
                  <a:t>Exposition</a:t>
                </a:r>
              </a:p>
            </c:rich>
          </c:tx>
          <c:layout>
            <c:manualLayout>
              <c:xMode val="edge"/>
              <c:yMode val="edge"/>
              <c:x val="0.4827497185790165"/>
              <c:y val="0.78484775649399297"/>
            </c:manualLayout>
          </c:layout>
          <c:overlay val="0"/>
        </c:title>
        <c:numFmt formatCode="0" sourceLinked="1"/>
        <c:majorTickMark val="out"/>
        <c:minorTickMark val="none"/>
        <c:tickLblPos val="none"/>
        <c:crossAx val="87891328"/>
        <c:crosses val="autoZero"/>
        <c:crossBetween val="midCat"/>
        <c:majorUnit val="10"/>
      </c:valAx>
      <c:spPr>
        <a:noFill/>
      </c:spPr>
    </c:plotArea>
    <c:plotVisOnly val="1"/>
    <c:dispBlanksAs val="gap"/>
    <c:showDLblsOverMax val="0"/>
  </c:chart>
  <c:spPr>
    <a:no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656167</xdr:colOff>
      <xdr:row>24</xdr:row>
      <xdr:rowOff>84667</xdr:rowOff>
    </xdr:from>
    <xdr:to>
      <xdr:col>6</xdr:col>
      <xdr:colOff>984250</xdr:colOff>
      <xdr:row>34</xdr:row>
      <xdr:rowOff>63500</xdr:rowOff>
    </xdr:to>
    <xdr:sp macro="" textlink="">
      <xdr:nvSpPr>
        <xdr:cNvPr id="5" name="ZoneTexte 4"/>
        <xdr:cNvSpPr txBox="1"/>
      </xdr:nvSpPr>
      <xdr:spPr>
        <a:xfrm>
          <a:off x="7514167" y="7821084"/>
          <a:ext cx="2804583" cy="1883833"/>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a:solidFill>
                <a:srgbClr val="002060"/>
              </a:solidFill>
            </a:rPr>
            <a:t>2 - Violet Bas</a:t>
          </a:r>
        </a:p>
      </xdr:txBody>
    </xdr:sp>
    <xdr:clientData/>
  </xdr:twoCellAnchor>
  <xdr:twoCellAnchor>
    <xdr:from>
      <xdr:col>4</xdr:col>
      <xdr:colOff>656167</xdr:colOff>
      <xdr:row>14</xdr:row>
      <xdr:rowOff>63500</xdr:rowOff>
    </xdr:from>
    <xdr:to>
      <xdr:col>6</xdr:col>
      <xdr:colOff>984250</xdr:colOff>
      <xdr:row>24</xdr:row>
      <xdr:rowOff>42333</xdr:rowOff>
    </xdr:to>
    <xdr:sp macro="" textlink="">
      <xdr:nvSpPr>
        <xdr:cNvPr id="2" name="ZoneTexte 1"/>
        <xdr:cNvSpPr txBox="1"/>
      </xdr:nvSpPr>
      <xdr:spPr>
        <a:xfrm>
          <a:off x="5478198" y="5885656"/>
          <a:ext cx="3197490" cy="188383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a:solidFill>
                <a:srgbClr val="002060"/>
              </a:solidFill>
            </a:rPr>
            <a:t>3 - Rouge</a:t>
          </a:r>
        </a:p>
      </xdr:txBody>
    </xdr:sp>
    <xdr:clientData/>
  </xdr:twoCellAnchor>
  <xdr:twoCellAnchor>
    <xdr:from>
      <xdr:col>3</xdr:col>
      <xdr:colOff>338667</xdr:colOff>
      <xdr:row>14</xdr:row>
      <xdr:rowOff>74084</xdr:rowOff>
    </xdr:from>
    <xdr:to>
      <xdr:col>4</xdr:col>
      <xdr:colOff>613833</xdr:colOff>
      <xdr:row>24</xdr:row>
      <xdr:rowOff>52917</xdr:rowOff>
    </xdr:to>
    <xdr:sp macro="" textlink="">
      <xdr:nvSpPr>
        <xdr:cNvPr id="6" name="ZoneTexte 5"/>
        <xdr:cNvSpPr txBox="1"/>
      </xdr:nvSpPr>
      <xdr:spPr>
        <a:xfrm>
          <a:off x="4667250" y="5905501"/>
          <a:ext cx="2804583" cy="1883833"/>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a:solidFill>
                <a:srgbClr val="002060"/>
              </a:solidFill>
            </a:rPr>
            <a:t>2 - Violet Haut</a:t>
          </a:r>
        </a:p>
      </xdr:txBody>
    </xdr:sp>
    <xdr:clientData/>
  </xdr:twoCellAnchor>
  <xdr:twoCellAnchor>
    <xdr:from>
      <xdr:col>3</xdr:col>
      <xdr:colOff>338668</xdr:colOff>
      <xdr:row>24</xdr:row>
      <xdr:rowOff>95250</xdr:rowOff>
    </xdr:from>
    <xdr:to>
      <xdr:col>4</xdr:col>
      <xdr:colOff>613834</xdr:colOff>
      <xdr:row>34</xdr:row>
      <xdr:rowOff>74083</xdr:rowOff>
    </xdr:to>
    <xdr:sp macro="" textlink="">
      <xdr:nvSpPr>
        <xdr:cNvPr id="7" name="ZoneTexte 6"/>
        <xdr:cNvSpPr txBox="1"/>
      </xdr:nvSpPr>
      <xdr:spPr>
        <a:xfrm>
          <a:off x="4667251" y="7831667"/>
          <a:ext cx="2804583" cy="1883833"/>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3200">
              <a:solidFill>
                <a:srgbClr val="002060"/>
              </a:solidFill>
            </a:rPr>
            <a:t>1 - Vert</a:t>
          </a:r>
        </a:p>
      </xdr:txBody>
    </xdr:sp>
    <xdr:clientData/>
  </xdr:twoCellAnchor>
  <xdr:twoCellAnchor>
    <xdr:from>
      <xdr:col>3</xdr:col>
      <xdr:colOff>22490</xdr:colOff>
      <xdr:row>13</xdr:row>
      <xdr:rowOff>30426</xdr:rowOff>
    </xdr:from>
    <xdr:to>
      <xdr:col>6</xdr:col>
      <xdr:colOff>1071562</xdr:colOff>
      <xdr:row>35</xdr:row>
      <xdr:rowOff>145521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topLeftCell="A7" zoomScale="115" zoomScaleNormal="115" workbookViewId="0">
      <selection activeCell="B12" sqref="B12:C12"/>
    </sheetView>
  </sheetViews>
  <sheetFormatPr baseColWidth="10" defaultRowHeight="15" x14ac:dyDescent="0.25"/>
  <cols>
    <col min="1" max="1" width="11.42578125" style="7"/>
    <col min="2" max="2" width="103.7109375" customWidth="1"/>
    <col min="3" max="3" width="52.28515625" customWidth="1"/>
  </cols>
  <sheetData>
    <row r="1" spans="1:3" s="7" customFormat="1" x14ac:dyDescent="0.25"/>
    <row r="2" spans="1:3" s="7" customFormat="1" ht="28.5" x14ac:dyDescent="0.25">
      <c r="B2" s="191" t="s">
        <v>160</v>
      </c>
      <c r="C2" s="191"/>
    </row>
    <row r="3" spans="1:3" s="7" customFormat="1" x14ac:dyDescent="0.25"/>
    <row r="4" spans="1:3" s="7" customFormat="1" ht="14.25" customHeight="1" x14ac:dyDescent="0.25">
      <c r="B4" s="55"/>
    </row>
    <row r="5" spans="1:3" ht="28.5" x14ac:dyDescent="0.25">
      <c r="A5" s="195" t="s">
        <v>154</v>
      </c>
      <c r="B5" s="195"/>
    </row>
    <row r="6" spans="1:3" ht="180.75" customHeight="1" x14ac:dyDescent="0.25">
      <c r="B6" s="196" t="s">
        <v>310</v>
      </c>
      <c r="C6" s="196"/>
    </row>
    <row r="7" spans="1:3" s="7" customFormat="1" ht="28.5" x14ac:dyDescent="0.25">
      <c r="A7" s="195" t="s">
        <v>155</v>
      </c>
      <c r="B7" s="195"/>
      <c r="C7" s="56"/>
    </row>
    <row r="8" spans="1:3" s="7" customFormat="1" ht="60" customHeight="1" x14ac:dyDescent="0.25">
      <c r="B8" s="197" t="s">
        <v>311</v>
      </c>
      <c r="C8" s="197"/>
    </row>
    <row r="9" spans="1:3" s="7" customFormat="1" x14ac:dyDescent="0.25">
      <c r="B9" s="54"/>
    </row>
    <row r="10" spans="1:3" s="7" customFormat="1" ht="75" customHeight="1" x14ac:dyDescent="0.25">
      <c r="B10" s="194" t="s">
        <v>213</v>
      </c>
      <c r="C10" s="194"/>
    </row>
    <row r="11" spans="1:3" s="7" customFormat="1" x14ac:dyDescent="0.25"/>
    <row r="12" spans="1:3" s="7" customFormat="1" ht="101.25" customHeight="1" x14ac:dyDescent="0.25">
      <c r="B12" s="194" t="s">
        <v>347</v>
      </c>
      <c r="C12" s="194"/>
    </row>
    <row r="13" spans="1:3" s="7" customFormat="1" x14ac:dyDescent="0.25"/>
    <row r="14" spans="1:3" ht="66.75" customHeight="1" x14ac:dyDescent="0.25">
      <c r="B14" s="192"/>
      <c r="C14" s="193"/>
    </row>
    <row r="16" spans="1:3" x14ac:dyDescent="0.25">
      <c r="A16" s="57" t="s">
        <v>158</v>
      </c>
      <c r="B16" s="57" t="s">
        <v>61</v>
      </c>
      <c r="C16" s="57" t="s">
        <v>159</v>
      </c>
    </row>
    <row r="17" spans="1:3" s="36" customFormat="1" x14ac:dyDescent="0.25">
      <c r="A17" s="46">
        <v>1</v>
      </c>
      <c r="B17" s="183" t="s">
        <v>346</v>
      </c>
      <c r="C17" s="58">
        <v>44862</v>
      </c>
    </row>
    <row r="18" spans="1:3" s="7" customFormat="1" x14ac:dyDescent="0.25">
      <c r="A18" s="46"/>
      <c r="B18" s="183"/>
      <c r="C18" s="58"/>
    </row>
    <row r="19" spans="1:3" s="36" customFormat="1" x14ac:dyDescent="0.25">
      <c r="A19" s="46"/>
      <c r="B19" s="185"/>
      <c r="C19" s="58"/>
    </row>
    <row r="20" spans="1:3" s="36" customFormat="1" x14ac:dyDescent="0.25">
      <c r="A20" s="46"/>
      <c r="B20" s="169"/>
      <c r="C20" s="58"/>
    </row>
    <row r="21" spans="1:3" s="7" customFormat="1" x14ac:dyDescent="0.25">
      <c r="A21" s="46"/>
      <c r="B21" s="169"/>
      <c r="C21" s="58"/>
    </row>
    <row r="22" spans="1:3" s="82" customFormat="1" x14ac:dyDescent="0.25">
      <c r="A22" s="46"/>
      <c r="B22" s="169"/>
      <c r="C22" s="58"/>
    </row>
    <row r="23" spans="1:3" x14ac:dyDescent="0.25">
      <c r="A23" s="46"/>
      <c r="B23" s="169"/>
      <c r="C23" s="58"/>
    </row>
    <row r="24" spans="1:3" x14ac:dyDescent="0.25">
      <c r="A24" s="46"/>
      <c r="B24" s="169"/>
      <c r="C24" s="58"/>
    </row>
    <row r="25" spans="1:3" x14ac:dyDescent="0.25">
      <c r="A25" s="46"/>
      <c r="B25" s="169"/>
      <c r="C25" s="58"/>
    </row>
    <row r="26" spans="1:3" x14ac:dyDescent="0.25">
      <c r="A26" s="46"/>
      <c r="B26" s="169"/>
      <c r="C26" s="58"/>
    </row>
    <row r="27" spans="1:3" x14ac:dyDescent="0.25">
      <c r="A27" s="8"/>
      <c r="B27" s="170"/>
      <c r="C27" s="171"/>
    </row>
    <row r="28" spans="1:3" x14ac:dyDescent="0.25">
      <c r="A28" s="8"/>
      <c r="B28" s="172"/>
      <c r="C28" s="171"/>
    </row>
    <row r="29" spans="1:3" x14ac:dyDescent="0.25">
      <c r="A29" s="8"/>
      <c r="B29" s="172"/>
      <c r="C29" s="171"/>
    </row>
  </sheetData>
  <mergeCells count="8">
    <mergeCell ref="B2:C2"/>
    <mergeCell ref="B14:C14"/>
    <mergeCell ref="B12:C12"/>
    <mergeCell ref="A5:B5"/>
    <mergeCell ref="A7:B7"/>
    <mergeCell ref="B6:C6"/>
    <mergeCell ref="B8:C8"/>
    <mergeCell ref="B10: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topLeftCell="A18" zoomScale="80" zoomScaleNormal="80" workbookViewId="0">
      <selection activeCell="H21" sqref="H21"/>
    </sheetView>
  </sheetViews>
  <sheetFormatPr baseColWidth="10" defaultColWidth="22.7109375" defaultRowHeight="15" x14ac:dyDescent="0.25"/>
  <cols>
    <col min="1" max="1" width="8.28515625" style="7" customWidth="1"/>
    <col min="2" max="2" width="14.42578125" customWidth="1"/>
    <col min="3" max="3" width="11.5703125" bestFit="1" customWidth="1"/>
    <col min="4" max="4" width="38" customWidth="1"/>
    <col min="5" max="5" width="16.5703125" bestFit="1" customWidth="1"/>
    <col min="6" max="6" width="26.42578125" style="7" bestFit="1" customWidth="1"/>
    <col min="7" max="7" width="25.140625" style="7" customWidth="1"/>
    <col min="8" max="8" width="19" customWidth="1"/>
    <col min="9" max="9" width="19.28515625" customWidth="1"/>
    <col min="10" max="10" width="21.28515625" style="7" customWidth="1"/>
    <col min="11" max="11" width="18.7109375" style="7" bestFit="1" customWidth="1"/>
    <col min="12" max="12" width="22.7109375" style="7"/>
  </cols>
  <sheetData>
    <row r="1" spans="2:12" s="7" customFormat="1" x14ac:dyDescent="0.25"/>
    <row r="2" spans="2:12" s="7" customFormat="1" ht="36" x14ac:dyDescent="0.25">
      <c r="B2" s="201" t="s">
        <v>156</v>
      </c>
      <c r="C2" s="201"/>
      <c r="D2" s="201"/>
      <c r="E2" s="201"/>
      <c r="F2" s="201"/>
      <c r="G2" s="201"/>
      <c r="H2" s="201"/>
      <c r="I2" s="201"/>
      <c r="J2" s="201"/>
      <c r="K2" s="201"/>
      <c r="L2" s="201"/>
    </row>
    <row r="3" spans="2:12" s="7" customFormat="1" x14ac:dyDescent="0.25"/>
    <row r="4" spans="2:12" s="7" customFormat="1" x14ac:dyDescent="0.25"/>
    <row r="5" spans="2:12" s="7" customFormat="1" x14ac:dyDescent="0.25"/>
    <row r="6" spans="2:12" s="7" customFormat="1" ht="78" customHeight="1" x14ac:dyDescent="0.25">
      <c r="B6" s="198" t="s">
        <v>157</v>
      </c>
      <c r="C6" s="199"/>
      <c r="D6" s="199"/>
      <c r="E6" s="199"/>
      <c r="F6" s="199"/>
      <c r="G6" s="199"/>
      <c r="H6" s="199"/>
      <c r="I6" s="199"/>
      <c r="J6" s="199"/>
      <c r="K6" s="199"/>
      <c r="L6" s="200"/>
    </row>
    <row r="7" spans="2:12" s="7" customFormat="1" x14ac:dyDescent="0.25"/>
    <row r="8" spans="2:12" s="7" customFormat="1" x14ac:dyDescent="0.25"/>
    <row r="9" spans="2:12" s="12" customFormat="1" ht="165" customHeight="1" x14ac:dyDescent="0.25">
      <c r="B9" s="64" t="s">
        <v>185</v>
      </c>
      <c r="C9" s="64" t="s">
        <v>0</v>
      </c>
      <c r="D9" s="65" t="s">
        <v>1</v>
      </c>
      <c r="E9" s="64" t="s">
        <v>303</v>
      </c>
      <c r="F9" s="66" t="s">
        <v>169</v>
      </c>
      <c r="G9" s="64" t="s">
        <v>149</v>
      </c>
      <c r="H9" s="64" t="s">
        <v>148</v>
      </c>
      <c r="I9" s="75" t="s">
        <v>95</v>
      </c>
      <c r="J9" s="75" t="s">
        <v>43</v>
      </c>
      <c r="K9" s="23" t="s">
        <v>152</v>
      </c>
    </row>
    <row r="10" spans="2:12" s="12" customFormat="1" ht="30" x14ac:dyDescent="0.25">
      <c r="B10" s="22"/>
      <c r="C10" s="22"/>
      <c r="D10" s="22" t="s">
        <v>151</v>
      </c>
      <c r="E10" s="22" t="s">
        <v>165</v>
      </c>
      <c r="F10" s="22" t="s">
        <v>99</v>
      </c>
      <c r="G10" s="22" t="s">
        <v>161</v>
      </c>
      <c r="H10" s="22" t="s">
        <v>162</v>
      </c>
      <c r="I10" s="125">
        <f>'Volet Criticité-opérationnelle'!C18</f>
        <v>6</v>
      </c>
      <c r="J10" s="125">
        <f>'Volet Exposition'!C41</f>
        <v>-8</v>
      </c>
      <c r="K10" s="74">
        <f>IF(AND('Volet Criticité-opérationnelle'!$C$18&gt;=0,'Volet Exposition'!$C$41&gt;=0),3) + IF(AND('Volet Criticité-opérationnelle'!$C$18&gt;0,'Volet Exposition'!$C$41&lt;0),2) + IF(AND('Volet Criticité-opérationnelle'!$C$18&lt;0,'Volet Exposition'!$C$41&gt;0),2)+ IF(AND('Volet Criticité-opérationnelle'!$C$18&lt;=0,'Volet Exposition'!$C$41&lt;=0),1)</f>
        <v>2</v>
      </c>
    </row>
    <row r="27" spans="8:12" x14ac:dyDescent="0.25">
      <c r="H27" s="108"/>
      <c r="I27" s="59"/>
      <c r="J27" s="59"/>
    </row>
    <row r="28" spans="8:12" x14ac:dyDescent="0.25">
      <c r="H28" s="59"/>
      <c r="I28" s="59"/>
      <c r="J28" s="59"/>
    </row>
    <row r="29" spans="8:12" x14ac:dyDescent="0.25">
      <c r="H29" s="62"/>
      <c r="I29" s="76"/>
      <c r="J29" s="76"/>
      <c r="K29" s="76"/>
      <c r="L29" s="76"/>
    </row>
    <row r="30" spans="8:12" x14ac:dyDescent="0.25">
      <c r="H30" s="59"/>
      <c r="I30" s="77"/>
      <c r="J30" s="77"/>
      <c r="K30" s="77"/>
      <c r="L30" s="77"/>
    </row>
    <row r="31" spans="8:12" x14ac:dyDescent="0.25">
      <c r="H31" s="59"/>
      <c r="I31" s="77"/>
      <c r="J31" s="77"/>
      <c r="K31" s="77"/>
      <c r="L31" s="77"/>
    </row>
    <row r="32" spans="8:12" x14ac:dyDescent="0.25">
      <c r="H32" s="59"/>
      <c r="I32" s="77"/>
      <c r="J32" s="77"/>
      <c r="K32" s="77"/>
      <c r="L32" s="77"/>
    </row>
    <row r="33" spans="8:12" x14ac:dyDescent="0.25">
      <c r="H33" s="59"/>
      <c r="I33" s="77"/>
      <c r="J33" s="77"/>
      <c r="K33" s="77"/>
      <c r="L33" s="77"/>
    </row>
  </sheetData>
  <mergeCells count="2">
    <mergeCell ref="B6:L6"/>
    <mergeCell ref="B2:L2"/>
  </mergeCell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17EC234-741F-49AD-A21D-0F526E8630EC}">
            <xm:f>AND('Volet Criticité-opérationnelle'!$C$18&gt;=0,'Volet Exposition'!$C$41&gt;=0)</xm:f>
            <x14:dxf>
              <fill>
                <patternFill>
                  <bgColor rgb="FFFF0000"/>
                </patternFill>
              </fill>
            </x14:dxf>
          </x14:cfRule>
          <x14:cfRule type="expression" priority="2" id="{772E6B52-09AE-4244-BFE1-F0259C3B9EF1}">
            <xm:f>AND('Volet Criticité-opérationnelle'!$C$18&gt;0,'Volet Exposition'!$C$41&lt;0)</xm:f>
            <x14:dxf>
              <fill>
                <patternFill>
                  <bgColor theme="7" tint="0.39994506668294322"/>
                </patternFill>
              </fill>
            </x14:dxf>
          </x14:cfRule>
          <x14:cfRule type="expression" priority="3" id="{4117E360-0CD3-4CD3-911C-7F673B471380}">
            <xm:f>AND('Volet Criticité-opérationnelle'!$C$18&lt;0,'Volet Exposition'!$C$41&gt;0)</xm:f>
            <x14:dxf>
              <fill>
                <patternFill>
                  <bgColor theme="7" tint="0.39994506668294322"/>
                </patternFill>
              </fill>
            </x14:dxf>
          </x14:cfRule>
          <x14:cfRule type="expression" priority="4" id="{F3FAB074-A151-4A67-8D80-5EBFB416C474}">
            <xm:f>AND('Volet Criticité-opérationnelle'!$C$18&lt;=0,'Volet Exposition'!$C$41&lt;=0)</xm:f>
            <x14:dxf>
              <fill>
                <patternFill>
                  <bgColor theme="6" tint="-0.24994659260841701"/>
                </patternFill>
              </fill>
            </x14:dxf>
          </x14:cfRule>
          <xm:sqref>K10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'Guide-Résultat-cat-SI'!$C$5:$C$8</xm:f>
          </x14:formula1>
          <xm:sqref>E10</xm:sqref>
        </x14:dataValidation>
        <x14:dataValidation type="list" allowBlank="1" showInputMessage="1" showErrorMessage="1">
          <x14:formula1>
            <xm:f>'Guide-Résultat-cat-SI'!$C$13:$C$24</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5" zoomScale="80" zoomScaleNormal="80" workbookViewId="0">
      <selection activeCell="C5" sqref="C5"/>
    </sheetView>
  </sheetViews>
  <sheetFormatPr baseColWidth="10" defaultRowHeight="15" x14ac:dyDescent="0.25"/>
  <cols>
    <col min="1" max="1" width="11.42578125" style="7"/>
    <col min="2" max="2" width="17.140625" style="7" bestFit="1" customWidth="1"/>
    <col min="3" max="4" width="58.42578125" style="7" bestFit="1" customWidth="1"/>
    <col min="5" max="5" width="88.42578125" style="7" customWidth="1"/>
    <col min="6" max="16384" width="11.42578125" style="7"/>
  </cols>
  <sheetData>
    <row r="1" spans="1:5" ht="19.5" thickBot="1" x14ac:dyDescent="0.35">
      <c r="A1" s="205" t="s">
        <v>112</v>
      </c>
      <c r="B1" s="206"/>
      <c r="C1" s="206"/>
      <c r="D1" s="206"/>
      <c r="E1" s="206"/>
    </row>
    <row r="4" spans="1:5" ht="15" customHeight="1" x14ac:dyDescent="0.25">
      <c r="B4" s="210" t="s">
        <v>302</v>
      </c>
      <c r="C4" s="61" t="s">
        <v>167</v>
      </c>
      <c r="D4" s="63" t="s">
        <v>166</v>
      </c>
    </row>
    <row r="5" spans="1:5" x14ac:dyDescent="0.25">
      <c r="B5" s="210"/>
      <c r="C5" s="6" t="s">
        <v>168</v>
      </c>
      <c r="D5" s="59"/>
    </row>
    <row r="6" spans="1:5" x14ac:dyDescent="0.25">
      <c r="B6" s="210"/>
      <c r="C6" s="6" t="s">
        <v>164</v>
      </c>
      <c r="D6" s="59"/>
    </row>
    <row r="7" spans="1:5" x14ac:dyDescent="0.25">
      <c r="B7" s="210"/>
      <c r="C7" s="6" t="s">
        <v>165</v>
      </c>
      <c r="D7" s="59"/>
    </row>
    <row r="8" spans="1:5" x14ac:dyDescent="0.25">
      <c r="B8" s="210"/>
      <c r="C8" s="6" t="s">
        <v>304</v>
      </c>
      <c r="D8" s="59"/>
    </row>
    <row r="11" spans="1:5" x14ac:dyDescent="0.25">
      <c r="B11" s="207" t="s">
        <v>186</v>
      </c>
      <c r="C11" s="208"/>
      <c r="D11" s="208"/>
      <c r="E11" s="209"/>
    </row>
    <row r="12" spans="1:5" s="12" customFormat="1" ht="30" x14ac:dyDescent="0.25">
      <c r="B12" s="60" t="s">
        <v>163</v>
      </c>
      <c r="C12" s="61" t="s">
        <v>60</v>
      </c>
      <c r="D12" s="61" t="s">
        <v>59</v>
      </c>
      <c r="E12" s="61" t="s">
        <v>61</v>
      </c>
    </row>
    <row r="13" spans="1:5" ht="45" x14ac:dyDescent="0.25">
      <c r="B13" s="202" t="s">
        <v>150</v>
      </c>
      <c r="C13" s="8" t="s">
        <v>96</v>
      </c>
      <c r="D13" s="8" t="s">
        <v>62</v>
      </c>
      <c r="E13" s="9" t="s">
        <v>345</v>
      </c>
    </row>
    <row r="14" spans="1:5" ht="30" x14ac:dyDescent="0.25">
      <c r="B14" s="203"/>
      <c r="C14" s="8" t="s">
        <v>97</v>
      </c>
      <c r="D14" s="8" t="s">
        <v>63</v>
      </c>
      <c r="E14" s="9" t="s">
        <v>64</v>
      </c>
    </row>
    <row r="15" spans="1:5" ht="30" x14ac:dyDescent="0.25">
      <c r="B15" s="203"/>
      <c r="C15" s="8" t="s">
        <v>98</v>
      </c>
      <c r="D15" s="8" t="s">
        <v>65</v>
      </c>
      <c r="E15" s="9" t="s">
        <v>66</v>
      </c>
    </row>
    <row r="16" spans="1:5" ht="210" x14ac:dyDescent="0.25">
      <c r="B16" s="203"/>
      <c r="C16" s="14" t="s">
        <v>99</v>
      </c>
      <c r="D16" s="8" t="s">
        <v>67</v>
      </c>
      <c r="E16" s="10" t="s">
        <v>68</v>
      </c>
    </row>
    <row r="17" spans="2:5" ht="30" x14ac:dyDescent="0.25">
      <c r="B17" s="203"/>
      <c r="C17" s="14" t="s">
        <v>100</v>
      </c>
      <c r="D17" s="8" t="s">
        <v>69</v>
      </c>
      <c r="E17" s="9" t="s">
        <v>70</v>
      </c>
    </row>
    <row r="18" spans="2:5" ht="30" x14ac:dyDescent="0.25">
      <c r="B18" s="203"/>
      <c r="C18" s="14" t="s">
        <v>101</v>
      </c>
      <c r="D18" s="8" t="s">
        <v>71</v>
      </c>
      <c r="E18" s="9" t="s">
        <v>72</v>
      </c>
    </row>
    <row r="19" spans="2:5" ht="30" x14ac:dyDescent="0.25">
      <c r="B19" s="203"/>
      <c r="C19" s="14" t="s">
        <v>102</v>
      </c>
      <c r="D19" s="8" t="s">
        <v>73</v>
      </c>
      <c r="E19" s="9" t="s">
        <v>74</v>
      </c>
    </row>
    <row r="20" spans="2:5" ht="60" x14ac:dyDescent="0.25">
      <c r="B20" s="203"/>
      <c r="C20" s="14" t="s">
        <v>103</v>
      </c>
      <c r="D20" s="8" t="s">
        <v>75</v>
      </c>
      <c r="E20" s="9" t="s">
        <v>76</v>
      </c>
    </row>
    <row r="21" spans="2:5" ht="30" x14ac:dyDescent="0.25">
      <c r="B21" s="203"/>
      <c r="C21" s="14" t="s">
        <v>104</v>
      </c>
      <c r="D21" s="8" t="s">
        <v>77</v>
      </c>
      <c r="E21" s="9" t="s">
        <v>78</v>
      </c>
    </row>
    <row r="22" spans="2:5" ht="105" x14ac:dyDescent="0.25">
      <c r="B22" s="203"/>
      <c r="C22" s="14" t="s">
        <v>105</v>
      </c>
      <c r="D22" s="8" t="s">
        <v>79</v>
      </c>
      <c r="E22" s="10" t="s">
        <v>80</v>
      </c>
    </row>
    <row r="23" spans="2:5" ht="45" x14ac:dyDescent="0.25">
      <c r="B23" s="203"/>
      <c r="C23" s="14" t="s">
        <v>106</v>
      </c>
      <c r="D23" s="8" t="s">
        <v>81</v>
      </c>
      <c r="E23" s="10" t="s">
        <v>82</v>
      </c>
    </row>
    <row r="24" spans="2:5" ht="30" x14ac:dyDescent="0.25">
      <c r="B24" s="204"/>
      <c r="C24" s="14" t="s">
        <v>107</v>
      </c>
      <c r="D24" s="8" t="s">
        <v>83</v>
      </c>
      <c r="E24" s="9" t="s">
        <v>84</v>
      </c>
    </row>
  </sheetData>
  <mergeCells count="4">
    <mergeCell ref="B13:B24"/>
    <mergeCell ref="A1:E1"/>
    <mergeCell ref="B11:E11"/>
    <mergeCell ref="B4:B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X18"/>
  <sheetViews>
    <sheetView topLeftCell="A13" zoomScale="175" zoomScaleNormal="175" workbookViewId="0">
      <selection activeCell="C18" sqref="C18"/>
    </sheetView>
  </sheetViews>
  <sheetFormatPr baseColWidth="10" defaultRowHeight="15" x14ac:dyDescent="0.25"/>
  <cols>
    <col min="1" max="1" width="16.140625" style="7" customWidth="1"/>
    <col min="2" max="2" width="38.5703125" style="5" bestFit="1" customWidth="1"/>
    <col min="3" max="3" width="67.42578125" customWidth="1"/>
    <col min="4" max="4" width="67.42578125" style="7" customWidth="1"/>
    <col min="5" max="5" width="11" style="2" customWidth="1"/>
    <col min="6" max="6" width="22.5703125" style="3" customWidth="1"/>
    <col min="7" max="7" width="22.5703125" style="2" customWidth="1"/>
    <col min="8" max="8" width="16.85546875" customWidth="1"/>
    <col min="9" max="9" width="18" style="2" customWidth="1"/>
    <col min="10" max="10" width="14.5703125" customWidth="1"/>
    <col min="11" max="11" width="22.42578125" style="2" customWidth="1"/>
    <col min="12" max="12" width="24.5703125" style="2" customWidth="1"/>
    <col min="13" max="13" width="21.85546875" customWidth="1"/>
    <col min="14" max="14" width="16.140625" customWidth="1"/>
    <col min="15" max="15" width="15.7109375" customWidth="1"/>
    <col min="16" max="16" width="15.5703125" customWidth="1"/>
    <col min="17" max="17" width="19.85546875" style="2" customWidth="1"/>
    <col min="18" max="18" width="21.5703125" customWidth="1"/>
    <col min="19" max="19" width="14.85546875" customWidth="1"/>
    <col min="20" max="20" width="17.5703125" customWidth="1"/>
    <col min="21" max="21" width="15.28515625" customWidth="1"/>
    <col min="22" max="22" width="11" style="2" customWidth="1"/>
    <col min="23" max="23" width="11" style="3" customWidth="1"/>
    <col min="24" max="24" width="12.85546875" style="2" customWidth="1"/>
  </cols>
  <sheetData>
    <row r="2" spans="1:24" ht="26.25" x14ac:dyDescent="0.25">
      <c r="B2" s="214" t="s">
        <v>312</v>
      </c>
      <c r="C2" s="214"/>
      <c r="D2" s="214"/>
    </row>
    <row r="3" spans="1:24" s="29" customFormat="1" ht="27" thickBot="1" x14ac:dyDescent="0.45">
      <c r="B3" s="52"/>
      <c r="C3" s="52"/>
      <c r="D3" s="52"/>
      <c r="E3" s="26"/>
      <c r="F3" s="53"/>
      <c r="G3" s="26"/>
      <c r="I3" s="26"/>
      <c r="K3" s="26"/>
      <c r="L3" s="26"/>
      <c r="Q3" s="26"/>
      <c r="V3" s="26"/>
      <c r="W3" s="53"/>
      <c r="X3" s="26"/>
    </row>
    <row r="4" spans="1:24" s="7" customFormat="1" ht="15.75" thickBot="1" x14ac:dyDescent="0.3">
      <c r="D4" s="145" t="s">
        <v>214</v>
      </c>
      <c r="E4" s="25"/>
      <c r="F4" s="3"/>
      <c r="G4" s="2"/>
      <c r="I4" s="2"/>
      <c r="K4" s="2"/>
      <c r="L4" s="2"/>
      <c r="Q4" s="2"/>
      <c r="V4" s="2"/>
      <c r="W4" s="3"/>
      <c r="X4" s="2"/>
    </row>
    <row r="5" spans="1:24" ht="75" x14ac:dyDescent="0.25">
      <c r="A5" s="217" t="s">
        <v>332</v>
      </c>
      <c r="B5" s="120" t="s">
        <v>330</v>
      </c>
      <c r="C5" s="109" t="s">
        <v>252</v>
      </c>
      <c r="D5" s="131"/>
      <c r="E5" s="26"/>
      <c r="F5" s="27"/>
    </row>
    <row r="6" spans="1:24" ht="45" x14ac:dyDescent="0.25">
      <c r="A6" s="218"/>
      <c r="B6" s="121" t="s">
        <v>85</v>
      </c>
      <c r="C6" s="110"/>
      <c r="D6" s="132"/>
    </row>
    <row r="7" spans="1:24" ht="15.75" thickBot="1" x14ac:dyDescent="0.3">
      <c r="A7" s="219"/>
      <c r="B7" s="122" t="s">
        <v>197</v>
      </c>
      <c r="C7" s="117">
        <f>SUM(IF(C5='Guide-critères-ops'!$B$5,'Guide-critères-ops'!A5,0),IF(C5='Guide-critères-ops'!$B$6,'Guide-critères-ops'!A6,0),IF(C5='Guide-critères-ops'!$B$7,'Guide-critères-ops'!A7,0))</f>
        <v>0</v>
      </c>
      <c r="D7" s="139"/>
    </row>
    <row r="8" spans="1:24" ht="45" x14ac:dyDescent="0.25">
      <c r="A8" s="211" t="s">
        <v>340</v>
      </c>
      <c r="B8" s="123" t="s">
        <v>212</v>
      </c>
      <c r="C8" s="109" t="s">
        <v>254</v>
      </c>
      <c r="D8" s="133"/>
    </row>
    <row r="9" spans="1:24" x14ac:dyDescent="0.25">
      <c r="A9" s="212"/>
      <c r="B9" s="124" t="s">
        <v>228</v>
      </c>
      <c r="C9" s="118">
        <f>SUM(IF(C8='Guide-critères-ops'!$B$16,'Guide-critères-ops'!A16,0),IF(C8='Guide-critères-ops'!$B$18,'Guide-critères-ops'!A18,0),IF(C8='Guide-critères-ops'!$B$15,'Guide-critères-ops'!A15,0),IF(C8='Guide-critères-ops'!$B$17,'Guide-critères-ops'!A17,0))</f>
        <v>2</v>
      </c>
      <c r="D9" s="140"/>
      <c r="L9" s="13"/>
    </row>
    <row r="10" spans="1:24" ht="30" x14ac:dyDescent="0.25">
      <c r="A10" s="212"/>
      <c r="B10" s="121" t="s">
        <v>211</v>
      </c>
      <c r="C10" s="110" t="s">
        <v>258</v>
      </c>
      <c r="D10" s="132"/>
    </row>
    <row r="11" spans="1:24" ht="15.75" thickBot="1" x14ac:dyDescent="0.3">
      <c r="A11" s="213"/>
      <c r="B11" s="122" t="s">
        <v>229</v>
      </c>
      <c r="C11" s="117">
        <f>SUM(IF(C10='Guide-critères-ops'!$B$22,'Guide-critères-ops'!A22,0),IF(C10='Guide-critères-ops'!$B$24,'Guide-critères-ops'!A24,0),IF(C10='Guide-critères-ops'!$B$21,'Guide-critères-ops'!A21,0),IF(C10='Guide-critères-ops'!$B$23,'Guide-critères-ops'!A23,0))</f>
        <v>2</v>
      </c>
      <c r="D11" s="139"/>
    </row>
    <row r="12" spans="1:24" ht="45" x14ac:dyDescent="0.25">
      <c r="A12" s="215" t="s">
        <v>341</v>
      </c>
      <c r="B12" s="123" t="s">
        <v>342</v>
      </c>
      <c r="C12" s="109" t="s">
        <v>22</v>
      </c>
      <c r="D12" s="131"/>
    </row>
    <row r="13" spans="1:24" s="7" customFormat="1" ht="15.75" thickBot="1" x14ac:dyDescent="0.3">
      <c r="A13" s="216"/>
      <c r="B13" s="143" t="s">
        <v>230</v>
      </c>
      <c r="C13" s="144">
        <f>IF((C12)='Guide-critères-ops'!$B$28,'Guide-critères-ops'!A28,0)+IF((C12)='Guide-critères-ops'!$B$30,'Guide-critères-ops'!A30,0)+IF((C12)='Guide-critères-ops'!$B$31,'Guide-critères-ops'!A31,0)+IF((C12)='Guide-critères-ops'!$B$29,'Guide-critères-ops'!A29,0)</f>
        <v>0</v>
      </c>
      <c r="D13" s="142"/>
      <c r="E13" s="2"/>
      <c r="F13" s="3"/>
      <c r="G13" s="2"/>
      <c r="I13" s="2"/>
      <c r="K13" s="2"/>
      <c r="L13" s="2"/>
      <c r="Q13" s="2"/>
      <c r="V13" s="2"/>
      <c r="W13" s="3"/>
      <c r="X13" s="2"/>
    </row>
    <row r="14" spans="1:24" ht="30" x14ac:dyDescent="0.25">
      <c r="A14" s="211" t="s">
        <v>331</v>
      </c>
      <c r="B14" s="123" t="s">
        <v>118</v>
      </c>
      <c r="C14" s="109" t="s">
        <v>4</v>
      </c>
      <c r="D14" s="131"/>
    </row>
    <row r="15" spans="1:24" ht="30" x14ac:dyDescent="0.25">
      <c r="A15" s="212"/>
      <c r="B15" s="121" t="s">
        <v>119</v>
      </c>
      <c r="C15" s="110" t="s">
        <v>38</v>
      </c>
      <c r="D15" s="132"/>
    </row>
    <row r="16" spans="1:24" s="7" customFormat="1" ht="30" x14ac:dyDescent="0.25">
      <c r="A16" s="212"/>
      <c r="B16" s="121" t="s">
        <v>120</v>
      </c>
      <c r="C16" s="110" t="s">
        <v>266</v>
      </c>
      <c r="D16" s="132"/>
      <c r="E16" s="2"/>
      <c r="F16" s="3"/>
      <c r="G16" s="2"/>
      <c r="I16" s="2"/>
      <c r="K16" s="2"/>
      <c r="L16" s="2"/>
      <c r="Q16" s="2"/>
      <c r="V16" s="2"/>
      <c r="W16" s="3"/>
      <c r="X16" s="2"/>
    </row>
    <row r="17" spans="1:4" ht="15.75" thickBot="1" x14ac:dyDescent="0.3">
      <c r="A17" s="213"/>
      <c r="B17" s="122" t="s">
        <v>42</v>
      </c>
      <c r="C17" s="117">
        <f>SUM(IF(C14='Guide-critères-ops'!$B$39,'Guide-critères-ops'!A39,0),IF(C14='Guide-critères-ops'!$B$41,'Guide-critères-ops'!A41,0),IF(C14='Guide-critères-ops'!$B$42,'Guide-critères-ops'!A42,0)+IF(C14='Guide-critères-ops'!$B$40,'Guide-critères-ops'!A40,0))</f>
        <v>2</v>
      </c>
      <c r="D17" s="139"/>
    </row>
    <row r="18" spans="1:4" x14ac:dyDescent="0.25">
      <c r="B18" s="111" t="s">
        <v>95</v>
      </c>
      <c r="C18" s="112">
        <f>(C7+C9+C11+C13+C17)</f>
        <v>6</v>
      </c>
      <c r="D18" s="141"/>
    </row>
  </sheetData>
  <mergeCells count="5">
    <mergeCell ref="A14:A17"/>
    <mergeCell ref="B2:D2"/>
    <mergeCell ref="A12:A13"/>
    <mergeCell ref="A5:A7"/>
    <mergeCell ref="A8:A11"/>
  </mergeCells>
  <conditionalFormatting sqref="C16">
    <cfRule type="cellIs" dxfId="2" priority="2" operator="equal">
      <formula>$C$15="Oui"</formula>
    </cfRule>
  </conditionalFormatting>
  <pageMargins left="0.7" right="0.7" top="0.75" bottom="0.75" header="0.3" footer="0.3"/>
  <pageSetup paperSize="9" scale="46"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'Guide-critères-ops'!$B$39:$B$42</xm:f>
          </x14:formula1>
          <xm:sqref>C14</xm:sqref>
        </x14:dataValidation>
        <x14:dataValidation type="list" allowBlank="1" showInputMessage="1" showErrorMessage="1">
          <x14:formula1>
            <xm:f>'Guide-critères-ops'!$B$15:$B$18</xm:f>
          </x14:formula1>
          <xm:sqref>C8</xm:sqref>
        </x14:dataValidation>
        <x14:dataValidation type="list" allowBlank="1" showInputMessage="1" showErrorMessage="1">
          <x14:formula1>
            <xm:f>'Guide-critères-ops'!$B$21:$B$24</xm:f>
          </x14:formula1>
          <xm:sqref>C10</xm:sqref>
        </x14:dataValidation>
        <x14:dataValidation type="list" allowBlank="1" showInputMessage="1" showErrorMessage="1">
          <x14:formula1>
            <xm:f>'Guide-critères-ops'!$B$28:$B$31</xm:f>
          </x14:formula1>
          <xm:sqref>C12</xm:sqref>
        </x14:dataValidation>
        <x14:dataValidation type="list" allowBlank="1" showInputMessage="1" showErrorMessage="1">
          <x14:formula1>
            <xm:f>'Guide-critères-ops'!$B$45:$B$46</xm:f>
          </x14:formula1>
          <xm:sqref>C15</xm:sqref>
        </x14:dataValidation>
        <x14:dataValidation type="list" allowBlank="1" showInputMessage="1" showErrorMessage="1">
          <x14:formula1>
            <xm:f>'Guide-critères-ops'!$B$5:$B$7</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58"/>
  <sheetViews>
    <sheetView topLeftCell="A3" zoomScale="80" zoomScaleNormal="80" workbookViewId="0">
      <selection activeCell="A9" sqref="A9:XFD12"/>
    </sheetView>
  </sheetViews>
  <sheetFormatPr baseColWidth="10" defaultRowHeight="15" x14ac:dyDescent="0.25"/>
  <cols>
    <col min="1" max="1" width="8.28515625" style="37" bestFit="1" customWidth="1"/>
    <col min="2" max="2" width="72" style="36" customWidth="1"/>
    <col min="3" max="3" width="114.140625" style="36" bestFit="1" customWidth="1"/>
    <col min="4" max="4" width="73.85546875" style="36" bestFit="1" customWidth="1"/>
    <col min="5" max="5" width="11.42578125" style="36"/>
    <col min="6" max="6" width="17.140625" style="36" customWidth="1"/>
    <col min="7" max="7" width="86" style="36" customWidth="1"/>
    <col min="8" max="16384" width="11.42578125" style="36"/>
  </cols>
  <sheetData>
    <row r="1" spans="1:4" ht="19.5" thickBot="1" x14ac:dyDescent="0.35">
      <c r="A1" s="205" t="s">
        <v>111</v>
      </c>
      <c r="B1" s="206"/>
      <c r="C1" s="206"/>
      <c r="D1" s="220"/>
    </row>
    <row r="2" spans="1:4" x14ac:dyDescent="0.25">
      <c r="B2" s="1"/>
    </row>
    <row r="4" spans="1:4" x14ac:dyDescent="0.25">
      <c r="A4" s="31" t="s">
        <v>198</v>
      </c>
      <c r="B4" s="78" t="s">
        <v>187</v>
      </c>
      <c r="C4" s="61" t="s">
        <v>272</v>
      </c>
      <c r="D4" s="4"/>
    </row>
    <row r="5" spans="1:4" x14ac:dyDescent="0.25">
      <c r="A5" s="83">
        <v>0</v>
      </c>
      <c r="B5" s="42" t="s">
        <v>252</v>
      </c>
      <c r="C5" s="16" t="s">
        <v>113</v>
      </c>
    </row>
    <row r="6" spans="1:4" x14ac:dyDescent="0.25">
      <c r="A6" s="83">
        <v>2</v>
      </c>
      <c r="B6" s="42" t="s">
        <v>327</v>
      </c>
      <c r="C6" s="16" t="s">
        <v>329</v>
      </c>
    </row>
    <row r="7" spans="1:4" x14ac:dyDescent="0.25">
      <c r="A7" s="46">
        <v>4</v>
      </c>
      <c r="B7" s="81" t="s">
        <v>326</v>
      </c>
      <c r="C7" s="15" t="s">
        <v>328</v>
      </c>
    </row>
    <row r="8" spans="1:4" s="70" customFormat="1" x14ac:dyDescent="0.25">
      <c r="A8" s="84"/>
      <c r="B8" s="167"/>
      <c r="C8" s="69"/>
    </row>
    <row r="9" spans="1:4" x14ac:dyDescent="0.25">
      <c r="A9" s="20" t="s">
        <v>57</v>
      </c>
      <c r="B9" s="78" t="s">
        <v>44</v>
      </c>
      <c r="C9" s="60" t="s">
        <v>61</v>
      </c>
    </row>
    <row r="10" spans="1:4" x14ac:dyDescent="0.25">
      <c r="A10" s="46">
        <v>-2</v>
      </c>
      <c r="B10" s="85" t="s">
        <v>87</v>
      </c>
      <c r="C10" s="42" t="s">
        <v>241</v>
      </c>
    </row>
    <row r="11" spans="1:4" x14ac:dyDescent="0.25">
      <c r="A11" s="46">
        <v>-1</v>
      </c>
      <c r="B11" s="85" t="s">
        <v>47</v>
      </c>
      <c r="C11" s="42" t="s">
        <v>45</v>
      </c>
    </row>
    <row r="12" spans="1:4" x14ac:dyDescent="0.25">
      <c r="A12" s="46">
        <v>0</v>
      </c>
      <c r="B12" s="81" t="s">
        <v>88</v>
      </c>
      <c r="C12" s="42" t="s">
        <v>46</v>
      </c>
    </row>
    <row r="13" spans="1:4" x14ac:dyDescent="0.25">
      <c r="A13" s="84"/>
      <c r="B13" s="167"/>
      <c r="C13" s="70"/>
    </row>
    <row r="14" spans="1:4" x14ac:dyDescent="0.25">
      <c r="A14" s="31" t="s">
        <v>40</v>
      </c>
      <c r="B14" s="87" t="s">
        <v>32</v>
      </c>
      <c r="C14" s="60" t="s">
        <v>280</v>
      </c>
      <c r="D14" s="60" t="s">
        <v>132</v>
      </c>
    </row>
    <row r="15" spans="1:4" ht="45" x14ac:dyDescent="0.25">
      <c r="A15" s="40">
        <v>-2</v>
      </c>
      <c r="B15" s="186" t="s">
        <v>251</v>
      </c>
      <c r="C15" s="159" t="s">
        <v>247</v>
      </c>
      <c r="D15" s="175" t="s">
        <v>293</v>
      </c>
    </row>
    <row r="16" spans="1:4" ht="45" x14ac:dyDescent="0.25">
      <c r="A16" s="40">
        <v>-1</v>
      </c>
      <c r="B16" s="186" t="s">
        <v>252</v>
      </c>
      <c r="C16" s="159" t="s">
        <v>248</v>
      </c>
      <c r="D16" s="175" t="s">
        <v>292</v>
      </c>
    </row>
    <row r="17" spans="1:4" ht="60" x14ac:dyDescent="0.25">
      <c r="A17" s="40">
        <v>1</v>
      </c>
      <c r="B17" s="186" t="s">
        <v>253</v>
      </c>
      <c r="C17" s="159" t="s">
        <v>249</v>
      </c>
      <c r="D17" s="175" t="s">
        <v>294</v>
      </c>
    </row>
    <row r="18" spans="1:4" ht="60" x14ac:dyDescent="0.25">
      <c r="A18" s="40">
        <v>2</v>
      </c>
      <c r="B18" s="186" t="s">
        <v>254</v>
      </c>
      <c r="C18" s="159" t="s">
        <v>250</v>
      </c>
      <c r="D18" s="175" t="s">
        <v>295</v>
      </c>
    </row>
    <row r="19" spans="1:4" x14ac:dyDescent="0.25">
      <c r="B19" s="182"/>
    </row>
    <row r="20" spans="1:4" x14ac:dyDescent="0.25">
      <c r="A20" s="31" t="s">
        <v>39</v>
      </c>
      <c r="B20" s="87" t="s">
        <v>41</v>
      </c>
      <c r="C20" s="134" t="s">
        <v>280</v>
      </c>
      <c r="D20" s="134" t="s">
        <v>61</v>
      </c>
    </row>
    <row r="21" spans="1:4" ht="30" x14ac:dyDescent="0.25">
      <c r="A21" s="88">
        <v>-2</v>
      </c>
      <c r="B21" s="86" t="s">
        <v>255</v>
      </c>
      <c r="C21" s="164" t="s">
        <v>231</v>
      </c>
      <c r="D21" s="42"/>
    </row>
    <row r="22" spans="1:4" ht="30" x14ac:dyDescent="0.25">
      <c r="A22" s="88">
        <v>-1</v>
      </c>
      <c r="B22" s="86" t="s">
        <v>256</v>
      </c>
      <c r="C22" s="165" t="s">
        <v>232</v>
      </c>
      <c r="D22" s="42"/>
    </row>
    <row r="23" spans="1:4" ht="45" x14ac:dyDescent="0.25">
      <c r="A23" s="88">
        <v>1</v>
      </c>
      <c r="B23" s="86" t="s">
        <v>257</v>
      </c>
      <c r="C23" s="165" t="s">
        <v>233</v>
      </c>
      <c r="D23" s="163" t="s">
        <v>279</v>
      </c>
    </row>
    <row r="24" spans="1:4" ht="30" x14ac:dyDescent="0.25">
      <c r="A24" s="88">
        <v>2</v>
      </c>
      <c r="B24" s="86" t="s">
        <v>258</v>
      </c>
      <c r="C24" s="165" t="s">
        <v>234</v>
      </c>
      <c r="D24" s="42"/>
    </row>
    <row r="25" spans="1:4" x14ac:dyDescent="0.25">
      <c r="A25" s="119"/>
      <c r="B25" s="90"/>
      <c r="C25" s="79"/>
    </row>
    <row r="26" spans="1:4" x14ac:dyDescent="0.25">
      <c r="A26" s="119"/>
      <c r="B26" s="90"/>
      <c r="C26" s="79"/>
    </row>
    <row r="27" spans="1:4" x14ac:dyDescent="0.25">
      <c r="A27" s="31" t="s">
        <v>242</v>
      </c>
      <c r="B27" s="92" t="s">
        <v>278</v>
      </c>
      <c r="C27" s="60" t="s">
        <v>235</v>
      </c>
    </row>
    <row r="28" spans="1:4" x14ac:dyDescent="0.25">
      <c r="A28" s="40">
        <v>-2</v>
      </c>
      <c r="B28" s="50" t="s">
        <v>21</v>
      </c>
      <c r="C28" s="50" t="s">
        <v>338</v>
      </c>
    </row>
    <row r="29" spans="1:4" ht="45" x14ac:dyDescent="0.25">
      <c r="A29" s="40">
        <v>-1</v>
      </c>
      <c r="B29" s="50" t="s">
        <v>337</v>
      </c>
      <c r="C29" s="30" t="s">
        <v>339</v>
      </c>
    </row>
    <row r="30" spans="1:4" ht="30" x14ac:dyDescent="0.25">
      <c r="A30" s="40">
        <v>1</v>
      </c>
      <c r="B30" s="50" t="s">
        <v>333</v>
      </c>
      <c r="C30" s="166" t="s">
        <v>336</v>
      </c>
    </row>
    <row r="31" spans="1:4" x14ac:dyDescent="0.25">
      <c r="A31" s="40">
        <v>2</v>
      </c>
      <c r="B31" s="50" t="s">
        <v>334</v>
      </c>
      <c r="C31" s="166" t="s">
        <v>335</v>
      </c>
    </row>
    <row r="32" spans="1:4" x14ac:dyDescent="0.25">
      <c r="A32" s="48"/>
      <c r="B32" s="89"/>
      <c r="C32" s="93"/>
      <c r="D32" s="93"/>
    </row>
    <row r="33" spans="1:4" x14ac:dyDescent="0.25">
      <c r="A33" s="48"/>
      <c r="B33" s="89"/>
      <c r="C33" s="93"/>
      <c r="D33" s="93"/>
    </row>
    <row r="34" spans="1:4" x14ac:dyDescent="0.25">
      <c r="A34" s="18" t="s">
        <v>188</v>
      </c>
      <c r="B34" s="80" t="s">
        <v>89</v>
      </c>
      <c r="C34" s="61" t="s">
        <v>61</v>
      </c>
      <c r="D34" s="82"/>
    </row>
    <row r="35" spans="1:4" x14ac:dyDescent="0.25">
      <c r="A35" s="40">
        <v>1</v>
      </c>
      <c r="B35" s="28" t="s">
        <v>90</v>
      </c>
      <c r="C35" s="28" t="s">
        <v>300</v>
      </c>
    </row>
    <row r="36" spans="1:4" x14ac:dyDescent="0.25">
      <c r="A36" s="40">
        <v>0</v>
      </c>
      <c r="B36" s="28" t="s">
        <v>91</v>
      </c>
      <c r="C36" s="28" t="s">
        <v>269</v>
      </c>
    </row>
    <row r="37" spans="1:4" x14ac:dyDescent="0.25">
      <c r="A37" s="48"/>
      <c r="B37" s="70"/>
    </row>
    <row r="38" spans="1:4" x14ac:dyDescent="0.25">
      <c r="A38" s="18" t="s">
        <v>205</v>
      </c>
      <c r="B38" s="87" t="s">
        <v>305</v>
      </c>
      <c r="C38" s="61" t="s">
        <v>110</v>
      </c>
    </row>
    <row r="39" spans="1:4" x14ac:dyDescent="0.25">
      <c r="A39" s="19">
        <v>-2</v>
      </c>
      <c r="B39" s="17" t="s">
        <v>35</v>
      </c>
      <c r="C39" s="162" t="s">
        <v>33</v>
      </c>
    </row>
    <row r="40" spans="1:4" x14ac:dyDescent="0.25">
      <c r="A40" s="19">
        <v>-1</v>
      </c>
      <c r="B40" s="17" t="s">
        <v>3</v>
      </c>
      <c r="C40" s="44" t="s">
        <v>34</v>
      </c>
    </row>
    <row r="41" spans="1:4" x14ac:dyDescent="0.25">
      <c r="A41" s="19">
        <v>1</v>
      </c>
      <c r="B41" s="17" t="s">
        <v>2</v>
      </c>
      <c r="C41" s="162" t="s">
        <v>36</v>
      </c>
    </row>
    <row r="42" spans="1:4" x14ac:dyDescent="0.25">
      <c r="A42" s="19">
        <v>2</v>
      </c>
      <c r="B42" s="17" t="s">
        <v>4</v>
      </c>
      <c r="C42" s="163" t="s">
        <v>301</v>
      </c>
    </row>
    <row r="44" spans="1:4" x14ac:dyDescent="0.25">
      <c r="A44" s="18" t="s">
        <v>141</v>
      </c>
      <c r="B44" s="80" t="s">
        <v>92</v>
      </c>
      <c r="C44" s="61" t="s">
        <v>61</v>
      </c>
    </row>
    <row r="45" spans="1:4" x14ac:dyDescent="0.25">
      <c r="A45" s="40">
        <v>0</v>
      </c>
      <c r="B45" s="28" t="s">
        <v>93</v>
      </c>
      <c r="C45" s="28" t="s">
        <v>94</v>
      </c>
    </row>
    <row r="46" spans="1:4" x14ac:dyDescent="0.25">
      <c r="A46" s="40">
        <v>1</v>
      </c>
      <c r="B46" s="28" t="s">
        <v>38</v>
      </c>
      <c r="C46" s="28" t="s">
        <v>121</v>
      </c>
    </row>
    <row r="48" spans="1:4" ht="75" x14ac:dyDescent="0.25">
      <c r="A48" s="18" t="s">
        <v>5</v>
      </c>
      <c r="B48" s="189" t="s">
        <v>307</v>
      </c>
      <c r="C48" s="61" t="s">
        <v>61</v>
      </c>
    </row>
    <row r="49" spans="1:4" ht="30" x14ac:dyDescent="0.25">
      <c r="A49" s="19">
        <v>0</v>
      </c>
      <c r="B49" s="188" t="s">
        <v>37</v>
      </c>
      <c r="C49" s="181" t="s">
        <v>308</v>
      </c>
    </row>
    <row r="50" spans="1:4" ht="30" x14ac:dyDescent="0.25">
      <c r="A50" s="19">
        <v>2</v>
      </c>
      <c r="B50" s="188" t="s">
        <v>38</v>
      </c>
      <c r="C50" s="181" t="s">
        <v>309</v>
      </c>
      <c r="D50" s="70"/>
    </row>
    <row r="51" spans="1:4" x14ac:dyDescent="0.25">
      <c r="A51" s="68"/>
      <c r="B51" s="15"/>
    </row>
    <row r="52" spans="1:4" ht="45" x14ac:dyDescent="0.25">
      <c r="A52" s="20" t="s">
        <v>142</v>
      </c>
      <c r="B52" s="92" t="s">
        <v>273</v>
      </c>
      <c r="C52" s="60" t="s">
        <v>61</v>
      </c>
    </row>
    <row r="53" spans="1:4" x14ac:dyDescent="0.25">
      <c r="A53" s="40">
        <v>-1</v>
      </c>
      <c r="B53" s="86" t="s">
        <v>37</v>
      </c>
      <c r="C53" s="160" t="s">
        <v>143</v>
      </c>
    </row>
    <row r="54" spans="1:4" ht="30" x14ac:dyDescent="0.25">
      <c r="A54" s="40">
        <v>1</v>
      </c>
      <c r="B54" s="86" t="s">
        <v>38</v>
      </c>
      <c r="C54" s="161" t="s">
        <v>274</v>
      </c>
    </row>
    <row r="56" spans="1:4" ht="30" x14ac:dyDescent="0.25">
      <c r="A56" s="18" t="s">
        <v>144</v>
      </c>
      <c r="B56" s="92" t="s">
        <v>147</v>
      </c>
      <c r="C56" s="60" t="s">
        <v>61</v>
      </c>
    </row>
    <row r="57" spans="1:4" x14ac:dyDescent="0.25">
      <c r="A57" s="40">
        <v>-1</v>
      </c>
      <c r="B57" s="86" t="s">
        <v>37</v>
      </c>
      <c r="C57" s="161" t="s">
        <v>145</v>
      </c>
    </row>
    <row r="58" spans="1:4" x14ac:dyDescent="0.25">
      <c r="A58" s="40">
        <v>1</v>
      </c>
      <c r="B58" s="86" t="s">
        <v>38</v>
      </c>
      <c r="C58" s="161" t="s">
        <v>146</v>
      </c>
    </row>
  </sheetData>
  <mergeCells count="1">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49"/>
  <sheetViews>
    <sheetView zoomScale="145" zoomScaleNormal="145" workbookViewId="0">
      <selection activeCell="C5" sqref="C5"/>
    </sheetView>
  </sheetViews>
  <sheetFormatPr baseColWidth="10" defaultRowHeight="15" x14ac:dyDescent="0.25"/>
  <cols>
    <col min="1" max="1" width="14.85546875" style="7" customWidth="1"/>
    <col min="2" max="2" width="56.7109375" customWidth="1"/>
    <col min="3" max="3" width="69" customWidth="1"/>
    <col min="4" max="4" width="46.85546875" customWidth="1"/>
    <col min="5" max="5" width="9.85546875" bestFit="1" customWidth="1"/>
    <col min="6" max="6" width="21.85546875" bestFit="1" customWidth="1"/>
  </cols>
  <sheetData>
    <row r="1" spans="1:6" s="7" customFormat="1" x14ac:dyDescent="0.25">
      <c r="D1" s="148"/>
    </row>
    <row r="2" spans="1:6" s="7" customFormat="1" ht="26.25" x14ac:dyDescent="0.25">
      <c r="B2" s="226" t="s">
        <v>114</v>
      </c>
      <c r="C2" s="226"/>
      <c r="D2" s="226"/>
    </row>
    <row r="3" spans="1:6" s="29" customFormat="1" ht="15.75" customHeight="1" thickBot="1" x14ac:dyDescent="0.45">
      <c r="B3" s="52"/>
      <c r="C3" s="52"/>
    </row>
    <row r="4" spans="1:6" s="7" customFormat="1" ht="15.75" thickBot="1" x14ac:dyDescent="0.3">
      <c r="D4" s="145" t="s">
        <v>214</v>
      </c>
    </row>
    <row r="5" spans="1:6" ht="30" x14ac:dyDescent="0.25">
      <c r="A5" s="221" t="s">
        <v>199</v>
      </c>
      <c r="B5" s="116" t="s">
        <v>245</v>
      </c>
      <c r="C5" s="149" t="s">
        <v>246</v>
      </c>
      <c r="D5" s="151"/>
      <c r="E5" s="25"/>
      <c r="F5" s="3"/>
    </row>
    <row r="6" spans="1:6" s="7" customFormat="1" x14ac:dyDescent="0.25">
      <c r="A6" s="222"/>
      <c r="B6" s="113" t="s">
        <v>180</v>
      </c>
      <c r="C6" s="147">
        <f>IF(C5='Guide-critères-exposition'!$B$5,'Guide-critères-exposition'!A5,0)+IF(C5='Guide-critères-exposition'!$B$10,'Guide-critères-exposition'!A10,0)+IF(C5='Guide-critères-exposition'!$B$4,'Guide-critères-exposition'!A4,0)+IF(C5='Guide-critères-exposition'!$B$8,'Guide-critères-exposition'!A8,0)+IF(C5='Guide-critères-exposition'!$B$7,'Guide-critères-exposition'!A7,0)+IF(C5='Guide-critères-exposition'!$B$6,'Guide-critères-exposition'!A6,0)</f>
        <v>-2</v>
      </c>
      <c r="D6" s="152"/>
      <c r="E6" s="25"/>
      <c r="F6" s="3"/>
    </row>
    <row r="7" spans="1:6" ht="30" x14ac:dyDescent="0.25">
      <c r="A7" s="222"/>
      <c r="B7" s="114" t="s">
        <v>225</v>
      </c>
      <c r="C7" s="146" t="s">
        <v>220</v>
      </c>
      <c r="D7" s="153" t="s">
        <v>227</v>
      </c>
      <c r="E7" s="51"/>
      <c r="F7" s="24"/>
    </row>
    <row r="8" spans="1:6" x14ac:dyDescent="0.25">
      <c r="A8" s="222"/>
      <c r="B8" s="113" t="s">
        <v>31</v>
      </c>
      <c r="C8" s="147">
        <f>SUM(IF(C7='Guide-critères-exposition'!$B$15,'Guide-critères-exposition'!A15,0),IF(C7='Guide-critères-exposition'!$B$17,'Guide-critères-exposition'!A17,0),IF(C7='Guide-critères-exposition'!$B$18,'Guide-critères-exposition'!A18,0),IF(C7='Guide-critères-exposition'!$B$14,'Guide-critères-exposition'!A14,0),IF(C7='Guide-critères-exposition'!$B$16,'Guide-critères-exposition'!A16,0))</f>
        <v>-2</v>
      </c>
      <c r="D8" s="154"/>
      <c r="E8" s="26"/>
      <c r="F8" s="27"/>
    </row>
    <row r="9" spans="1:6" ht="30" x14ac:dyDescent="0.25">
      <c r="A9" s="222"/>
      <c r="B9" s="114" t="s">
        <v>319</v>
      </c>
      <c r="C9" s="146"/>
      <c r="D9" s="155"/>
    </row>
    <row r="10" spans="1:6" ht="30" x14ac:dyDescent="0.25">
      <c r="A10" s="222"/>
      <c r="B10" s="114" t="s">
        <v>320</v>
      </c>
      <c r="C10" s="146"/>
      <c r="D10" s="156"/>
    </row>
    <row r="11" spans="1:6" ht="30" x14ac:dyDescent="0.25">
      <c r="A11" s="222"/>
      <c r="B11" s="114" t="s">
        <v>306</v>
      </c>
      <c r="C11" s="146" t="s">
        <v>37</v>
      </c>
      <c r="D11" s="156"/>
    </row>
    <row r="12" spans="1:6" ht="30" x14ac:dyDescent="0.25">
      <c r="A12" s="222"/>
      <c r="B12" s="114" t="s">
        <v>115</v>
      </c>
      <c r="C12" s="146" t="s">
        <v>267</v>
      </c>
      <c r="D12" s="156"/>
    </row>
    <row r="13" spans="1:6" ht="15.75" thickBot="1" x14ac:dyDescent="0.3">
      <c r="A13" s="229"/>
      <c r="B13" s="115" t="s">
        <v>196</v>
      </c>
      <c r="C13" s="150">
        <f>IF(C11="Non",'Guide-critères-exposition'!A22,'Guide-critères-exposition'!A23)</f>
        <v>-2</v>
      </c>
      <c r="D13" s="157"/>
    </row>
    <row r="14" spans="1:6" s="7" customFormat="1" x14ac:dyDescent="0.25">
      <c r="A14" s="227" t="s">
        <v>204</v>
      </c>
      <c r="B14" s="116" t="s">
        <v>226</v>
      </c>
      <c r="C14" s="146" t="s">
        <v>261</v>
      </c>
      <c r="D14" s="151"/>
    </row>
    <row r="15" spans="1:6" s="7" customFormat="1" ht="15.75" thickBot="1" x14ac:dyDescent="0.3">
      <c r="A15" s="228"/>
      <c r="B15" s="115" t="s">
        <v>194</v>
      </c>
      <c r="C15" s="150">
        <f>SUM(IF(C14='Guide-critères-exposition'!$B$27,'Guide-critères-exposition'!A27,0),IF(C14='Guide-critères-exposition'!$B$29,'Guide-critères-exposition'!A29,0),IF(C14='Guide-critères-exposition'!$B$28,'Guide-critères-exposition'!A28,0),IF(C14='Guide-critères-exposition'!$B$30,'Guide-critères-exposition'!A30,0))</f>
        <v>2</v>
      </c>
      <c r="D15" s="157"/>
    </row>
    <row r="16" spans="1:6" ht="45" x14ac:dyDescent="0.25">
      <c r="A16" s="221" t="s">
        <v>200</v>
      </c>
      <c r="B16" s="116" t="s">
        <v>206</v>
      </c>
      <c r="C16" s="149" t="s">
        <v>173</v>
      </c>
      <c r="D16" s="158" t="s">
        <v>215</v>
      </c>
    </row>
    <row r="17" spans="1:4" s="7" customFormat="1" ht="30" x14ac:dyDescent="0.25">
      <c r="A17" s="222"/>
      <c r="B17" s="114" t="s">
        <v>207</v>
      </c>
      <c r="C17" s="146" t="s">
        <v>178</v>
      </c>
      <c r="D17" s="156"/>
    </row>
    <row r="18" spans="1:4" ht="30" x14ac:dyDescent="0.25">
      <c r="A18" s="222"/>
      <c r="B18" s="114" t="s">
        <v>208</v>
      </c>
      <c r="C18" s="146" t="s">
        <v>86</v>
      </c>
      <c r="D18" s="156"/>
    </row>
    <row r="19" spans="1:4" ht="30" x14ac:dyDescent="0.25">
      <c r="A19" s="222"/>
      <c r="B19" s="114" t="s">
        <v>116</v>
      </c>
      <c r="C19" s="146"/>
      <c r="D19" s="156"/>
    </row>
    <row r="20" spans="1:4" ht="15.75" thickBot="1" x14ac:dyDescent="0.3">
      <c r="A20" s="229"/>
      <c r="B20" s="115" t="s">
        <v>195</v>
      </c>
      <c r="C20" s="150">
        <f>SUM(IF(C16='Guide-critères-exposition'!$B$33,'Guide-critères-exposition'!A33,0),IF(C16='Guide-critères-exposition'!$B$34,'Guide-critères-exposition'!A34,0),IF(C16='Guide-critères-exposition'!$B$35,'Guide-critères-exposition'!A35,0),IF(C17='Guide-critères-exposition'!$B$39,'Guide-critères-exposition'!A39,0),IF(C17='Guide-critères-exposition'!$B$40,'Guide-critères-exposition'!A40,0),IF(C17='Guide-critères-exposition'!$B$41,'Guide-critères-exposition'!A41,0),IF(C18='Guide-critères-exposition'!$B$45,'Guide-critères-exposition'!A45,0),IF(C18='Guide-critères-exposition'!$B$46,'Guide-critères-exposition'!A46,0),IF(C18='Guide-critères-exposition'!$B$47,'Guide-critères-exposition'!A47,0))</f>
        <v>-6</v>
      </c>
      <c r="D20" s="157"/>
    </row>
    <row r="21" spans="1:4" ht="30" x14ac:dyDescent="0.25">
      <c r="A21" s="221" t="s">
        <v>201</v>
      </c>
      <c r="B21" s="116" t="s">
        <v>136</v>
      </c>
      <c r="C21" s="149" t="s">
        <v>265</v>
      </c>
      <c r="D21" s="151"/>
    </row>
    <row r="22" spans="1:4" x14ac:dyDescent="0.25">
      <c r="A22" s="222"/>
      <c r="B22" s="113" t="s">
        <v>140</v>
      </c>
      <c r="C22" s="147">
        <f>IF(C21='Guide-critères-exposition'!$B$51,'Guide-critères-exposition'!A51,0)+IF(C21='Guide-critères-exposition'!$B$52,'Guide-critères-exposition'!A52,0)+IF(C21='Guide-critères-exposition'!$B$54,'Guide-critères-exposition'!A54,0)+IF(C21='Guide-critères-exposition'!$B$53,'Guide-critères-exposition'!A53,0)</f>
        <v>2</v>
      </c>
      <c r="D22" s="154"/>
    </row>
    <row r="23" spans="1:4" ht="45" x14ac:dyDescent="0.25">
      <c r="A23" s="222"/>
      <c r="B23" s="114" t="s">
        <v>137</v>
      </c>
      <c r="C23" s="146" t="s">
        <v>24</v>
      </c>
      <c r="D23" s="156"/>
    </row>
    <row r="24" spans="1:4" x14ac:dyDescent="0.25">
      <c r="A24" s="222"/>
      <c r="B24" s="113" t="s">
        <v>27</v>
      </c>
      <c r="C24" s="147">
        <f>SUM(IF(C23='Guide-critères-exposition'!$B$58,'Guide-critères-exposition'!A58,0),IF(C23='Guide-critères-exposition'!$B$60,'Guide-critères-exposition'!A60,0),IF(C23='Guide-critères-exposition'!$B$61,'Guide-critères-exposition'!A61,0),IF(C23='Guide-critères-exposition'!$B$59,'Guide-critères-exposition'!A59,0))</f>
        <v>-2</v>
      </c>
      <c r="D24" s="154"/>
    </row>
    <row r="25" spans="1:4" ht="30" x14ac:dyDescent="0.25">
      <c r="A25" s="222"/>
      <c r="B25" s="114" t="s">
        <v>138</v>
      </c>
      <c r="C25" s="146" t="s">
        <v>17</v>
      </c>
      <c r="D25" s="156"/>
    </row>
    <row r="26" spans="1:4" x14ac:dyDescent="0.25">
      <c r="A26" s="222"/>
      <c r="B26" s="113" t="s">
        <v>28</v>
      </c>
      <c r="C26" s="147">
        <f>SUM(IF(C25='Guide-critères-exposition'!$B$65,'Guide-critères-exposition'!A65,0),IF(C25='Guide-critères-exposition'!$B$67,'Guide-critères-exposition'!A67,0),IF(C25='Guide-critères-exposition'!$B$68,'Guide-critères-exposition'!A68,0),IF(C25='Guide-critères-exposition'!$B$66,'Guide-critères-exposition'!A66,0))</f>
        <v>-2</v>
      </c>
      <c r="D26" s="154"/>
    </row>
    <row r="27" spans="1:4" s="7" customFormat="1" ht="45" x14ac:dyDescent="0.25">
      <c r="A27" s="222"/>
      <c r="B27" s="114" t="s">
        <v>299</v>
      </c>
      <c r="C27" s="146" t="s">
        <v>276</v>
      </c>
      <c r="D27" s="156"/>
    </row>
    <row r="28" spans="1:4" s="7" customFormat="1" x14ac:dyDescent="0.25">
      <c r="A28" s="222"/>
      <c r="B28" s="113" t="s">
        <v>134</v>
      </c>
      <c r="C28" s="147">
        <f>IF(C27="Importante",'Guide-critères-exposition'!A73,'Guide-critères-exposition'!A72)</f>
        <v>-1</v>
      </c>
      <c r="D28" s="154"/>
    </row>
    <row r="29" spans="1:4" ht="30" x14ac:dyDescent="0.25">
      <c r="A29" s="222"/>
      <c r="B29" s="114" t="s">
        <v>139</v>
      </c>
      <c r="C29" s="146" t="s">
        <v>108</v>
      </c>
      <c r="D29" s="156"/>
    </row>
    <row r="30" spans="1:4" x14ac:dyDescent="0.25">
      <c r="A30" s="222"/>
      <c r="B30" s="113" t="s">
        <v>29</v>
      </c>
      <c r="C30" s="147">
        <f>IF(C29='Guide-critères-exposition'!$B$77,'Guide-critères-exposition'!A77,0)+IF(C29='Guide-critères-exposition'!$B$79,'Guide-critères-exposition'!A79,0)+IF(C29='Guide-critères-exposition'!$B$80,'Guide-critères-exposition'!A80,0)+IF(C29='Guide-critères-exposition'!$B$78,'Guide-critères-exposition'!A78,0)</f>
        <v>-2</v>
      </c>
      <c r="D30" s="154"/>
    </row>
    <row r="31" spans="1:4" ht="30" x14ac:dyDescent="0.25">
      <c r="A31" s="222"/>
      <c r="B31" s="114" t="s">
        <v>209</v>
      </c>
      <c r="C31" s="146" t="s">
        <v>37</v>
      </c>
      <c r="D31" s="156"/>
    </row>
    <row r="32" spans="1:4" ht="15.75" thickBot="1" x14ac:dyDescent="0.3">
      <c r="A32" s="229"/>
      <c r="B32" s="115" t="s">
        <v>30</v>
      </c>
      <c r="C32" s="150">
        <f>IF(C31="Oui",'Guide-critères-exposition'!A84,'Guide-critères-exposition'!A83)</f>
        <v>0</v>
      </c>
      <c r="D32" s="157"/>
    </row>
    <row r="33" spans="1:4" ht="45" x14ac:dyDescent="0.25">
      <c r="A33" s="221" t="s">
        <v>202</v>
      </c>
      <c r="B33" s="116" t="s">
        <v>210</v>
      </c>
      <c r="C33" s="149" t="s">
        <v>38</v>
      </c>
      <c r="D33" s="151"/>
    </row>
    <row r="34" spans="1:4" ht="30" x14ac:dyDescent="0.25">
      <c r="A34" s="222"/>
      <c r="B34" s="114" t="s">
        <v>117</v>
      </c>
      <c r="C34" s="146"/>
      <c r="D34" s="156"/>
    </row>
    <row r="35" spans="1:4" ht="15.75" thickBot="1" x14ac:dyDescent="0.3">
      <c r="A35" s="222"/>
      <c r="B35" s="113" t="s">
        <v>58</v>
      </c>
      <c r="C35" s="147">
        <f>IF(C33="Oui",'Guide-critères-exposition'!A89,'Guide-critères-exposition'!A88)</f>
        <v>2</v>
      </c>
      <c r="D35" s="154"/>
    </row>
    <row r="36" spans="1:4" ht="45" x14ac:dyDescent="0.25">
      <c r="A36" s="223" t="s">
        <v>203</v>
      </c>
      <c r="B36" s="116" t="s">
        <v>193</v>
      </c>
      <c r="C36" s="149" t="s">
        <v>6</v>
      </c>
      <c r="D36" s="151"/>
    </row>
    <row r="37" spans="1:4" ht="15.75" thickBot="1" x14ac:dyDescent="0.3">
      <c r="A37" s="224"/>
      <c r="B37" s="115" t="s">
        <v>135</v>
      </c>
      <c r="C37" s="150">
        <f>SUM(IF(C36='Guide-critères-exposition'!$B$93,'Guide-critères-exposition'!A93,0),IF(C36='Guide-critères-exposition'!$B$95,'Guide-critères-exposition'!A95,0),IF(C36='Guide-critères-exposition'!$B$96,'Guide-critères-exposition'!A96,0),IF(C36='Guide-critères-exposition'!$B$94,'Guide-critères-exposition'!A94,0))</f>
        <v>-2</v>
      </c>
      <c r="D37" s="157"/>
    </row>
    <row r="38" spans="1:4" s="7" customFormat="1" x14ac:dyDescent="0.25">
      <c r="A38" s="224"/>
      <c r="B38" s="116" t="s">
        <v>343</v>
      </c>
      <c r="C38" s="149" t="s">
        <v>88</v>
      </c>
      <c r="D38" s="190"/>
    </row>
    <row r="39" spans="1:4" s="7" customFormat="1" ht="15.75" thickBot="1" x14ac:dyDescent="0.3">
      <c r="A39" s="225"/>
      <c r="B39" s="115" t="s">
        <v>344</v>
      </c>
      <c r="C39" s="150">
        <f>SUM(IF(C38='Guide-critères-exposition'!$B$99,'Guide-critères-exposition'!A99,0),IF(C38='Guide-critères-exposition'!$B$100,'Guide-critères-exposition'!A100,0),IF(C38='Guide-critères-exposition'!$B$101,'Guide-critères-exposition'!A101,0))</f>
        <v>0</v>
      </c>
      <c r="D39" s="190"/>
    </row>
    <row r="40" spans="1:4" s="7" customFormat="1" ht="12.75" customHeight="1" x14ac:dyDescent="0.25">
      <c r="A40" s="177"/>
      <c r="B40" s="179" t="s">
        <v>271</v>
      </c>
      <c r="C40" s="180">
        <f>SUM('Guide-critères-exposition'!A4,'Guide-critères-exposition'!A14,'Guide-critères-exposition'!A22,'Guide-critères-exposition'!A27,'Guide-critères-exposition'!A33,'Guide-critères-exposition'!A39,'Guide-critères-exposition'!A45,'Guide-critères-exposition'!A51,'Guide-critères-exposition'!A58,'Guide-critères-exposition'!A65,'Guide-critères-exposition'!A72,'Guide-critères-exposition'!A77,'Guide-critères-exposition'!A83,'Guide-critères-exposition'!A88,'Guide-critères-exposition'!A93,'Guide-critères-exposition'!A99)</f>
        <v>-28</v>
      </c>
      <c r="D40" s="178"/>
    </row>
    <row r="41" spans="1:4" x14ac:dyDescent="0.25">
      <c r="B41" s="111" t="s">
        <v>43</v>
      </c>
      <c r="C41" s="112">
        <f>C6+C8+C13+C15+C20+MAX(C22,C24,C26,C28,C30,C32)+C35+C37+C39</f>
        <v>-8</v>
      </c>
    </row>
    <row r="43" spans="1:4" x14ac:dyDescent="0.25">
      <c r="C43" s="29"/>
      <c r="D43" s="29"/>
    </row>
    <row r="44" spans="1:4" x14ac:dyDescent="0.25">
      <c r="C44" s="29"/>
      <c r="D44" s="29"/>
    </row>
    <row r="45" spans="1:4" x14ac:dyDescent="0.25">
      <c r="C45" s="168"/>
      <c r="D45" s="29"/>
    </row>
    <row r="46" spans="1:4" x14ac:dyDescent="0.25">
      <c r="C46" s="29"/>
      <c r="D46" s="29"/>
    </row>
    <row r="47" spans="1:4" x14ac:dyDescent="0.25">
      <c r="C47" s="29"/>
      <c r="D47" s="29"/>
    </row>
    <row r="48" spans="1:4" x14ac:dyDescent="0.25">
      <c r="C48" s="29"/>
      <c r="D48" s="29"/>
    </row>
    <row r="49" spans="3:4" x14ac:dyDescent="0.25">
      <c r="C49" s="29"/>
      <c r="D49" s="29"/>
    </row>
  </sheetData>
  <mergeCells count="7">
    <mergeCell ref="A33:A35"/>
    <mergeCell ref="A36:A39"/>
    <mergeCell ref="B2:D2"/>
    <mergeCell ref="A14:A15"/>
    <mergeCell ref="A5:A13"/>
    <mergeCell ref="A16:A20"/>
    <mergeCell ref="A21:A32"/>
  </mergeCells>
  <conditionalFormatting sqref="C19">
    <cfRule type="cellIs" dxfId="1" priority="3" operator="notEqual">
      <formula>$C$16="Pas de prestataires externes"</formula>
    </cfRule>
  </conditionalFormatting>
  <conditionalFormatting sqref="D19">
    <cfRule type="cellIs" dxfId="0" priority="2" operator="notEqual">
      <formula>$C$16="Pas de prestataires externes"</formula>
    </cfRule>
  </conditionalFormatting>
  <pageMargins left="0.7" right="0.7" top="0.75" bottom="0.75" header="0.3" footer="0.3"/>
  <pageSetup paperSize="9" scale="47" fitToHeight="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'Guide-critères-exposition'!$B$83:$B$84</xm:f>
          </x14:formula1>
          <xm:sqref>C31</xm:sqref>
        </x14:dataValidation>
        <x14:dataValidation type="list" allowBlank="1" showInputMessage="1" showErrorMessage="1">
          <x14:formula1>
            <xm:f>'Guide-critères-exposition'!$B$33:$B$35</xm:f>
          </x14:formula1>
          <xm:sqref>C16</xm:sqref>
        </x14:dataValidation>
        <x14:dataValidation type="list" allowBlank="1" showInputMessage="1" showErrorMessage="1">
          <x14:formula1>
            <xm:f>'Guide-critères-exposition'!$B$22:$B$23</xm:f>
          </x14:formula1>
          <xm:sqref>C11</xm:sqref>
        </x14:dataValidation>
        <x14:dataValidation type="list" allowBlank="1" showInputMessage="1" showErrorMessage="1">
          <x14:formula1>
            <xm:f>'Guide-critères-exposition'!$B$4:$B$10</xm:f>
          </x14:formula1>
          <xm:sqref>C5</xm:sqref>
        </x14:dataValidation>
        <x14:dataValidation type="list" allowBlank="1" showInputMessage="1" showErrorMessage="1">
          <x14:formula1>
            <xm:f>'Guide-critères-exposition'!$B$51:$B$54</xm:f>
          </x14:formula1>
          <xm:sqref>C21</xm:sqref>
        </x14:dataValidation>
        <x14:dataValidation type="list" allowBlank="1" showInputMessage="1" showErrorMessage="1">
          <x14:formula1>
            <xm:f>'Guide-critères-exposition'!$B$93:$B$96</xm:f>
          </x14:formula1>
          <xm:sqref>C36</xm:sqref>
        </x14:dataValidation>
        <x14:dataValidation type="list" allowBlank="1" showInputMessage="1" showErrorMessage="1">
          <x14:formula1>
            <xm:f>'Guide-critères-exposition'!$B$77:$B$80</xm:f>
          </x14:formula1>
          <xm:sqref>C29</xm:sqref>
        </x14:dataValidation>
        <x14:dataValidation type="list" allowBlank="1" showInputMessage="1" showErrorMessage="1">
          <x14:formula1>
            <xm:f>'Guide-critères-exposition'!$B$65:$B$68</xm:f>
          </x14:formula1>
          <xm:sqref>C25</xm:sqref>
        </x14:dataValidation>
        <x14:dataValidation type="list" allowBlank="1" showInputMessage="1" showErrorMessage="1">
          <x14:formula1>
            <xm:f>'Guide-critères-exposition'!$B$14:$B$18</xm:f>
          </x14:formula1>
          <xm:sqref>C7</xm:sqref>
        </x14:dataValidation>
        <x14:dataValidation type="list" allowBlank="1" showInputMessage="1" showErrorMessage="1">
          <x14:formula1>
            <xm:f>'Guide-critères-exposition'!$B$58:$B$61</xm:f>
          </x14:formula1>
          <xm:sqref>C23</xm:sqref>
        </x14:dataValidation>
        <x14:dataValidation type="list" allowBlank="1" showInputMessage="1" showErrorMessage="1">
          <x14:formula1>
            <xm:f>'Guide-critères-exposition'!$B$72:$B$73</xm:f>
          </x14:formula1>
          <xm:sqref>C27</xm:sqref>
        </x14:dataValidation>
        <x14:dataValidation type="list" allowBlank="1" showInputMessage="1" showErrorMessage="1">
          <x14:formula1>
            <xm:f>'Guide-critères-exposition'!$B$27:$B$30</xm:f>
          </x14:formula1>
          <xm:sqref>C14</xm:sqref>
        </x14:dataValidation>
        <x14:dataValidation type="list" allowBlank="1" showInputMessage="1" showErrorMessage="1">
          <x14:formula1>
            <xm:f>'Guide-critères-exposition'!$B$88:$B$89</xm:f>
          </x14:formula1>
          <xm:sqref>C33</xm:sqref>
        </x14:dataValidation>
        <x14:dataValidation type="list" allowBlank="1" showInputMessage="1" showErrorMessage="1">
          <x14:formula1>
            <xm:f>'Guide-critères-exposition'!$B$39:$B$41</xm:f>
          </x14:formula1>
          <xm:sqref>C17</xm:sqref>
        </x14:dataValidation>
        <x14:dataValidation type="list" allowBlank="1" showInputMessage="1" showErrorMessage="1">
          <x14:formula1>
            <xm:f>'Guide-critères-exposition'!$B$45:$B$47</xm:f>
          </x14:formula1>
          <xm:sqref>C18</xm:sqref>
        </x14:dataValidation>
        <x14:dataValidation type="list" allowBlank="1" showInputMessage="1" showErrorMessage="1">
          <x14:formula1>
            <xm:f>'Guide-critères-exposition'!$B$99:$B$101</xm:f>
          </x14:formula1>
          <xm:sqref>C38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102"/>
  <sheetViews>
    <sheetView topLeftCell="A55" zoomScale="80" zoomScaleNormal="80" workbookViewId="0">
      <selection activeCell="A103" sqref="A103:XFD108"/>
    </sheetView>
  </sheetViews>
  <sheetFormatPr baseColWidth="10" defaultRowHeight="15" x14ac:dyDescent="0.25"/>
  <cols>
    <col min="1" max="1" width="15" style="37" bestFit="1" customWidth="1"/>
    <col min="2" max="2" width="68.7109375" style="36" customWidth="1"/>
    <col min="3" max="3" width="153.140625" style="36" bestFit="1" customWidth="1"/>
    <col min="4" max="4" width="59.42578125" style="36" bestFit="1" customWidth="1"/>
    <col min="5" max="5" width="56.85546875" style="36" customWidth="1"/>
    <col min="6" max="16384" width="11.42578125" style="36"/>
  </cols>
  <sheetData>
    <row r="1" spans="1:12" ht="19.5" thickBot="1" x14ac:dyDescent="0.35">
      <c r="A1" s="205" t="s">
        <v>153</v>
      </c>
      <c r="B1" s="206"/>
      <c r="C1" s="206"/>
    </row>
    <row r="3" spans="1:12" x14ac:dyDescent="0.25">
      <c r="A3" s="127" t="s">
        <v>243</v>
      </c>
      <c r="B3" s="128" t="s">
        <v>244</v>
      </c>
      <c r="C3" s="38"/>
      <c r="D3" s="4"/>
      <c r="E3" s="231"/>
      <c r="F3" s="231"/>
      <c r="G3" s="231"/>
      <c r="H3" s="231"/>
      <c r="I3" s="231"/>
      <c r="J3" s="231"/>
      <c r="K3" s="231"/>
      <c r="L3" s="231"/>
    </row>
    <row r="4" spans="1:12" x14ac:dyDescent="0.25">
      <c r="A4" s="129">
        <v>-2</v>
      </c>
      <c r="B4" s="130" t="s">
        <v>246</v>
      </c>
      <c r="C4" s="38"/>
      <c r="D4" s="4"/>
      <c r="E4" s="126"/>
      <c r="F4" s="126"/>
      <c r="G4" s="126"/>
      <c r="H4" s="126"/>
      <c r="I4" s="126"/>
      <c r="J4" s="126"/>
      <c r="K4" s="126"/>
      <c r="L4" s="126"/>
    </row>
    <row r="5" spans="1:12" x14ac:dyDescent="0.25">
      <c r="A5" s="72">
        <v>1</v>
      </c>
      <c r="B5" s="73" t="s">
        <v>313</v>
      </c>
      <c r="C5" s="38"/>
      <c r="D5" s="4"/>
      <c r="E5" s="67"/>
      <c r="F5" s="67"/>
      <c r="G5" s="67"/>
      <c r="H5" s="67"/>
      <c r="I5" s="67"/>
      <c r="J5" s="67"/>
      <c r="K5" s="67"/>
      <c r="L5" s="67"/>
    </row>
    <row r="6" spans="1:12" x14ac:dyDescent="0.25">
      <c r="A6" s="39">
        <v>2</v>
      </c>
      <c r="B6" s="73" t="s">
        <v>314</v>
      </c>
    </row>
    <row r="7" spans="1:12" x14ac:dyDescent="0.25">
      <c r="A7" s="39">
        <v>-1</v>
      </c>
      <c r="B7" s="15" t="s">
        <v>216</v>
      </c>
    </row>
    <row r="8" spans="1:12" x14ac:dyDescent="0.25">
      <c r="A8" s="39">
        <v>0</v>
      </c>
      <c r="B8" s="15" t="s">
        <v>217</v>
      </c>
    </row>
    <row r="9" spans="1:12" x14ac:dyDescent="0.25">
      <c r="A9" s="39">
        <v>3</v>
      </c>
      <c r="B9" s="15" t="s">
        <v>315</v>
      </c>
    </row>
    <row r="10" spans="1:12" x14ac:dyDescent="0.25">
      <c r="A10" s="39">
        <v>4</v>
      </c>
      <c r="B10" s="15" t="s">
        <v>179</v>
      </c>
    </row>
    <row r="11" spans="1:12" x14ac:dyDescent="0.25">
      <c r="A11" s="68"/>
      <c r="B11" s="69"/>
    </row>
    <row r="13" spans="1:12" x14ac:dyDescent="0.25">
      <c r="A13" s="33" t="s">
        <v>219</v>
      </c>
      <c r="B13" s="138" t="s">
        <v>218</v>
      </c>
      <c r="C13" s="61" t="s">
        <v>61</v>
      </c>
      <c r="D13" s="61" t="s">
        <v>132</v>
      </c>
    </row>
    <row r="14" spans="1:12" x14ac:dyDescent="0.25">
      <c r="A14" s="40">
        <v>-2</v>
      </c>
      <c r="B14" s="41" t="s">
        <v>220</v>
      </c>
      <c r="C14" s="42" t="s">
        <v>236</v>
      </c>
      <c r="D14" s="42"/>
    </row>
    <row r="15" spans="1:12" x14ac:dyDescent="0.25">
      <c r="A15" s="40">
        <v>-1</v>
      </c>
      <c r="B15" s="41" t="s">
        <v>317</v>
      </c>
      <c r="C15" s="42"/>
      <c r="D15" s="42"/>
    </row>
    <row r="16" spans="1:12" x14ac:dyDescent="0.25">
      <c r="A16" s="40">
        <v>0</v>
      </c>
      <c r="B16" s="41" t="s">
        <v>316</v>
      </c>
      <c r="C16" s="42"/>
      <c r="D16" s="42"/>
    </row>
    <row r="17" spans="1:4" x14ac:dyDescent="0.25">
      <c r="A17" s="40">
        <v>1</v>
      </c>
      <c r="B17" s="41" t="s">
        <v>15</v>
      </c>
      <c r="C17" s="42"/>
      <c r="D17" s="42"/>
    </row>
    <row r="18" spans="1:4" x14ac:dyDescent="0.25">
      <c r="A18" s="40">
        <v>2</v>
      </c>
      <c r="B18" s="41" t="s">
        <v>16</v>
      </c>
      <c r="C18" s="42"/>
      <c r="D18" s="42" t="s">
        <v>318</v>
      </c>
    </row>
    <row r="19" spans="1:4" x14ac:dyDescent="0.25">
      <c r="A19" s="48"/>
      <c r="B19" s="101"/>
      <c r="C19" s="70"/>
      <c r="D19" s="70"/>
    </row>
    <row r="20" spans="1:4" x14ac:dyDescent="0.25">
      <c r="B20" s="82"/>
    </row>
    <row r="21" spans="1:4" x14ac:dyDescent="0.25">
      <c r="A21" s="34" t="s">
        <v>285</v>
      </c>
      <c r="B21" s="102" t="s">
        <v>286</v>
      </c>
      <c r="C21" s="61" t="s">
        <v>61</v>
      </c>
      <c r="D21" s="61" t="s">
        <v>132</v>
      </c>
    </row>
    <row r="22" spans="1:4" s="45" customFormat="1" ht="44.25" customHeight="1" x14ac:dyDescent="0.25">
      <c r="A22" s="19">
        <v>-2</v>
      </c>
      <c r="B22" s="96" t="s">
        <v>37</v>
      </c>
      <c r="C22" s="184" t="s">
        <v>287</v>
      </c>
      <c r="D22" s="187" t="s">
        <v>296</v>
      </c>
    </row>
    <row r="23" spans="1:4" s="45" customFormat="1" ht="45" x14ac:dyDescent="0.25">
      <c r="A23" s="19">
        <v>2</v>
      </c>
      <c r="B23" s="96" t="s">
        <v>38</v>
      </c>
      <c r="C23" s="184" t="s">
        <v>288</v>
      </c>
      <c r="D23" s="187" t="s">
        <v>297</v>
      </c>
    </row>
    <row r="24" spans="1:4" s="82" customFormat="1" x14ac:dyDescent="0.25">
      <c r="A24" s="94"/>
      <c r="B24" s="95"/>
      <c r="C24" s="91"/>
    </row>
    <row r="25" spans="1:4" s="82" customFormat="1" x14ac:dyDescent="0.25">
      <c r="A25" s="94"/>
      <c r="B25" s="95"/>
      <c r="C25" s="91"/>
    </row>
    <row r="26" spans="1:4" x14ac:dyDescent="0.25">
      <c r="A26" s="18" t="s">
        <v>133</v>
      </c>
      <c r="B26" s="138" t="s">
        <v>221</v>
      </c>
      <c r="C26" s="104" t="s">
        <v>61</v>
      </c>
    </row>
    <row r="27" spans="1:4" s="3" customFormat="1" x14ac:dyDescent="0.25">
      <c r="A27" s="129">
        <v>-2</v>
      </c>
      <c r="B27" s="135" t="s">
        <v>259</v>
      </c>
      <c r="C27" s="137" t="s">
        <v>222</v>
      </c>
    </row>
    <row r="28" spans="1:4" x14ac:dyDescent="0.25">
      <c r="A28" s="40">
        <v>1</v>
      </c>
      <c r="B28" s="49" t="s">
        <v>260</v>
      </c>
      <c r="C28" s="173" t="s">
        <v>223</v>
      </c>
    </row>
    <row r="29" spans="1:4" s="82" customFormat="1" x14ac:dyDescent="0.25">
      <c r="A29" s="46">
        <v>2</v>
      </c>
      <c r="B29" s="49" t="s">
        <v>261</v>
      </c>
      <c r="C29" s="136" t="s">
        <v>224</v>
      </c>
    </row>
    <row r="30" spans="1:4" x14ac:dyDescent="0.25">
      <c r="A30" s="46">
        <v>3</v>
      </c>
      <c r="B30" s="49" t="s">
        <v>268</v>
      </c>
      <c r="C30" s="174" t="s">
        <v>270</v>
      </c>
    </row>
    <row r="32" spans="1:4" x14ac:dyDescent="0.25">
      <c r="A32" s="34" t="s">
        <v>122</v>
      </c>
      <c r="B32" s="78" t="s">
        <v>174</v>
      </c>
      <c r="C32" s="61" t="s">
        <v>61</v>
      </c>
      <c r="D32" s="4"/>
    </row>
    <row r="33" spans="1:4" x14ac:dyDescent="0.25">
      <c r="A33" s="19">
        <v>-2</v>
      </c>
      <c r="B33" s="15" t="s">
        <v>173</v>
      </c>
      <c r="C33" s="42" t="s">
        <v>130</v>
      </c>
    </row>
    <row r="34" spans="1:4" x14ac:dyDescent="0.25">
      <c r="A34" s="19">
        <v>0</v>
      </c>
      <c r="B34" s="15" t="s">
        <v>171</v>
      </c>
      <c r="C34" s="42" t="s">
        <v>128</v>
      </c>
    </row>
    <row r="35" spans="1:4" x14ac:dyDescent="0.25">
      <c r="A35" s="19">
        <v>2</v>
      </c>
      <c r="B35" s="15" t="s">
        <v>172</v>
      </c>
      <c r="C35" s="42" t="s">
        <v>129</v>
      </c>
    </row>
    <row r="36" spans="1:4" x14ac:dyDescent="0.25">
      <c r="A36" s="68"/>
      <c r="B36" s="69"/>
      <c r="C36" s="70"/>
    </row>
    <row r="37" spans="1:4" x14ac:dyDescent="0.25">
      <c r="A37" s="68"/>
      <c r="B37" s="69"/>
      <c r="C37" s="70"/>
    </row>
    <row r="38" spans="1:4" x14ac:dyDescent="0.25">
      <c r="A38" s="35" t="s">
        <v>175</v>
      </c>
      <c r="B38" s="105" t="s">
        <v>176</v>
      </c>
      <c r="C38" s="61" t="s">
        <v>61</v>
      </c>
    </row>
    <row r="39" spans="1:4" x14ac:dyDescent="0.25">
      <c r="A39" s="39">
        <v>-2</v>
      </c>
      <c r="B39" s="43" t="s">
        <v>178</v>
      </c>
      <c r="C39" s="42" t="s">
        <v>177</v>
      </c>
    </row>
    <row r="40" spans="1:4" x14ac:dyDescent="0.25">
      <c r="A40" s="39">
        <v>0</v>
      </c>
      <c r="B40" s="43" t="s">
        <v>321</v>
      </c>
      <c r="C40" s="42"/>
    </row>
    <row r="41" spans="1:4" x14ac:dyDescent="0.25">
      <c r="A41" s="39">
        <v>2</v>
      </c>
      <c r="B41" s="43" t="s">
        <v>322</v>
      </c>
      <c r="C41" s="42"/>
    </row>
    <row r="42" spans="1:4" x14ac:dyDescent="0.25">
      <c r="A42" s="68"/>
      <c r="B42" s="69"/>
      <c r="C42" s="70"/>
    </row>
    <row r="44" spans="1:4" ht="30" x14ac:dyDescent="0.25">
      <c r="A44" s="35" t="s">
        <v>123</v>
      </c>
      <c r="B44" s="105" t="s">
        <v>170</v>
      </c>
      <c r="C44" s="61" t="s">
        <v>61</v>
      </c>
      <c r="D44" s="4"/>
    </row>
    <row r="45" spans="1:4" x14ac:dyDescent="0.25">
      <c r="A45" s="39">
        <v>-2</v>
      </c>
      <c r="B45" s="43" t="s">
        <v>86</v>
      </c>
      <c r="C45" s="42" t="s">
        <v>127</v>
      </c>
    </row>
    <row r="46" spans="1:4" x14ac:dyDescent="0.25">
      <c r="A46" s="39">
        <v>1</v>
      </c>
      <c r="B46" s="43" t="s">
        <v>323</v>
      </c>
      <c r="C46" s="42"/>
    </row>
    <row r="47" spans="1:4" x14ac:dyDescent="0.25">
      <c r="A47" s="39">
        <v>2</v>
      </c>
      <c r="B47" s="43" t="s">
        <v>324</v>
      </c>
      <c r="C47" s="42" t="s">
        <v>325</v>
      </c>
    </row>
    <row r="48" spans="1:4" x14ac:dyDescent="0.25">
      <c r="A48" s="21"/>
    </row>
    <row r="50" spans="1:3" x14ac:dyDescent="0.25">
      <c r="A50" s="18" t="s">
        <v>125</v>
      </c>
      <c r="B50" s="106" t="s">
        <v>55</v>
      </c>
      <c r="C50" s="104" t="s">
        <v>53</v>
      </c>
    </row>
    <row r="51" spans="1:3" x14ac:dyDescent="0.25">
      <c r="A51" s="40">
        <v>-2</v>
      </c>
      <c r="B51" s="86" t="s">
        <v>262</v>
      </c>
      <c r="C51" s="30" t="s">
        <v>54</v>
      </c>
    </row>
    <row r="52" spans="1:3" x14ac:dyDescent="0.25">
      <c r="A52" s="40">
        <v>-1</v>
      </c>
      <c r="B52" s="86" t="s">
        <v>263</v>
      </c>
      <c r="C52" s="30" t="s">
        <v>237</v>
      </c>
    </row>
    <row r="53" spans="1:3" x14ac:dyDescent="0.25">
      <c r="A53" s="40">
        <v>1</v>
      </c>
      <c r="B53" s="86" t="s">
        <v>264</v>
      </c>
      <c r="C53" s="30" t="s">
        <v>238</v>
      </c>
    </row>
    <row r="54" spans="1:3" ht="34.5" customHeight="1" x14ac:dyDescent="0.25">
      <c r="A54" s="40">
        <v>2</v>
      </c>
      <c r="B54" s="86" t="s">
        <v>265</v>
      </c>
      <c r="C54" s="30" t="s">
        <v>239</v>
      </c>
    </row>
    <row r="55" spans="1:3" x14ac:dyDescent="0.25">
      <c r="A55" s="48"/>
      <c r="B55" s="90"/>
      <c r="C55" s="79"/>
    </row>
    <row r="56" spans="1:3" x14ac:dyDescent="0.25">
      <c r="A56" s="48"/>
      <c r="B56" s="90"/>
      <c r="C56" s="79"/>
    </row>
    <row r="57" spans="1:3" x14ac:dyDescent="0.25">
      <c r="A57" s="20" t="s">
        <v>124</v>
      </c>
      <c r="B57" s="103" t="s">
        <v>56</v>
      </c>
      <c r="C57" s="61" t="s">
        <v>110</v>
      </c>
    </row>
    <row r="58" spans="1:3" s="45" customFormat="1" x14ac:dyDescent="0.25">
      <c r="A58" s="40">
        <v>-2</v>
      </c>
      <c r="B58" s="44" t="s">
        <v>24</v>
      </c>
      <c r="C58" s="44" t="s">
        <v>10</v>
      </c>
    </row>
    <row r="59" spans="1:3" s="45" customFormat="1" ht="30" x14ac:dyDescent="0.25">
      <c r="A59" s="40">
        <v>-1</v>
      </c>
      <c r="B59" s="44" t="s">
        <v>23</v>
      </c>
      <c r="C59" s="44" t="s">
        <v>11</v>
      </c>
    </row>
    <row r="60" spans="1:3" s="45" customFormat="1" ht="45" x14ac:dyDescent="0.25">
      <c r="A60" s="40">
        <v>1</v>
      </c>
      <c r="B60" s="44" t="s">
        <v>25</v>
      </c>
      <c r="C60" s="44" t="s">
        <v>12</v>
      </c>
    </row>
    <row r="61" spans="1:3" s="45" customFormat="1" ht="30" x14ac:dyDescent="0.25">
      <c r="A61" s="40">
        <v>2</v>
      </c>
      <c r="B61" s="44" t="s">
        <v>26</v>
      </c>
      <c r="C61" s="44" t="s">
        <v>13</v>
      </c>
    </row>
    <row r="62" spans="1:3" s="45" customFormat="1" x14ac:dyDescent="0.25">
      <c r="A62" s="48"/>
      <c r="B62" s="100"/>
      <c r="C62" s="97"/>
    </row>
    <row r="63" spans="1:3" x14ac:dyDescent="0.25">
      <c r="B63" s="82"/>
    </row>
    <row r="64" spans="1:3" ht="45" x14ac:dyDescent="0.25">
      <c r="A64" s="11" t="s">
        <v>189</v>
      </c>
      <c r="B64" s="103" t="s">
        <v>240</v>
      </c>
      <c r="C64" s="104" t="s">
        <v>61</v>
      </c>
    </row>
    <row r="65" spans="1:4" ht="30" x14ac:dyDescent="0.25">
      <c r="A65" s="40">
        <v>-2</v>
      </c>
      <c r="B65" s="162" t="s">
        <v>17</v>
      </c>
      <c r="C65" s="175" t="s">
        <v>281</v>
      </c>
    </row>
    <row r="66" spans="1:4" ht="30" x14ac:dyDescent="0.25">
      <c r="A66" s="40">
        <v>-1</v>
      </c>
      <c r="B66" s="162" t="s">
        <v>18</v>
      </c>
      <c r="C66" s="175" t="s">
        <v>284</v>
      </c>
    </row>
    <row r="67" spans="1:4" ht="30" x14ac:dyDescent="0.25">
      <c r="A67" s="40">
        <v>1</v>
      </c>
      <c r="B67" s="162" t="s">
        <v>19</v>
      </c>
      <c r="C67" s="175" t="s">
        <v>282</v>
      </c>
    </row>
    <row r="68" spans="1:4" ht="30" x14ac:dyDescent="0.25">
      <c r="A68" s="40">
        <v>2</v>
      </c>
      <c r="B68" s="162" t="s">
        <v>20</v>
      </c>
      <c r="C68" s="175" t="s">
        <v>283</v>
      </c>
    </row>
    <row r="69" spans="1:4" x14ac:dyDescent="0.25">
      <c r="A69" s="48"/>
      <c r="B69" s="99"/>
    </row>
    <row r="70" spans="1:4" x14ac:dyDescent="0.25">
      <c r="A70" s="48"/>
      <c r="B70" s="99"/>
    </row>
    <row r="71" spans="1:4" x14ac:dyDescent="0.25">
      <c r="A71" s="71" t="s">
        <v>275</v>
      </c>
      <c r="B71" s="106" t="s">
        <v>289</v>
      </c>
      <c r="C71" s="107" t="s">
        <v>61</v>
      </c>
      <c r="D71" s="107" t="s">
        <v>132</v>
      </c>
    </row>
    <row r="72" spans="1:4" x14ac:dyDescent="0.25">
      <c r="A72" s="46">
        <v>-1</v>
      </c>
      <c r="B72" s="162" t="s">
        <v>276</v>
      </c>
      <c r="C72" s="160" t="s">
        <v>291</v>
      </c>
      <c r="D72" s="234" t="s">
        <v>298</v>
      </c>
    </row>
    <row r="73" spans="1:4" ht="93" customHeight="1" x14ac:dyDescent="0.25">
      <c r="A73" s="46">
        <v>1</v>
      </c>
      <c r="B73" s="162" t="s">
        <v>277</v>
      </c>
      <c r="C73" s="161" t="s">
        <v>290</v>
      </c>
      <c r="D73" s="235"/>
    </row>
    <row r="74" spans="1:4" x14ac:dyDescent="0.25">
      <c r="A74" s="48"/>
      <c r="B74" s="99"/>
    </row>
    <row r="75" spans="1:4" x14ac:dyDescent="0.25">
      <c r="B75" s="82"/>
    </row>
    <row r="76" spans="1:4" ht="30" x14ac:dyDescent="0.25">
      <c r="A76" s="18" t="s">
        <v>131</v>
      </c>
      <c r="B76" s="106" t="s">
        <v>50</v>
      </c>
      <c r="C76" s="61" t="s">
        <v>110</v>
      </c>
    </row>
    <row r="77" spans="1:4" x14ac:dyDescent="0.25">
      <c r="A77" s="40">
        <v>-2</v>
      </c>
      <c r="B77" s="176" t="s">
        <v>108</v>
      </c>
      <c r="C77" s="81" t="s">
        <v>181</v>
      </c>
    </row>
    <row r="78" spans="1:4" x14ac:dyDescent="0.25">
      <c r="A78" s="40">
        <v>-1</v>
      </c>
      <c r="B78" s="176" t="s">
        <v>109</v>
      </c>
      <c r="C78" s="81" t="s">
        <v>52</v>
      </c>
    </row>
    <row r="79" spans="1:4" x14ac:dyDescent="0.25">
      <c r="A79" s="40">
        <v>1</v>
      </c>
      <c r="B79" s="176" t="s">
        <v>26</v>
      </c>
      <c r="C79" s="81" t="s">
        <v>51</v>
      </c>
    </row>
    <row r="80" spans="1:4" x14ac:dyDescent="0.25">
      <c r="A80" s="40">
        <v>2</v>
      </c>
      <c r="B80" s="176" t="s">
        <v>48</v>
      </c>
      <c r="C80" s="81" t="s">
        <v>49</v>
      </c>
    </row>
    <row r="81" spans="1:4" x14ac:dyDescent="0.25">
      <c r="A81" s="48"/>
      <c r="B81" s="99"/>
      <c r="C81" s="70"/>
    </row>
    <row r="82" spans="1:4" x14ac:dyDescent="0.25">
      <c r="A82" s="32" t="s">
        <v>190</v>
      </c>
      <c r="B82" s="106" t="s">
        <v>191</v>
      </c>
      <c r="D82" s="4"/>
    </row>
    <row r="83" spans="1:4" x14ac:dyDescent="0.25">
      <c r="A83" s="46">
        <v>0</v>
      </c>
      <c r="B83" s="47" t="s">
        <v>37</v>
      </c>
    </row>
    <row r="84" spans="1:4" x14ac:dyDescent="0.25">
      <c r="A84" s="46">
        <v>2</v>
      </c>
      <c r="B84" s="47" t="s">
        <v>38</v>
      </c>
    </row>
    <row r="85" spans="1:4" x14ac:dyDescent="0.25">
      <c r="A85" s="84"/>
      <c r="B85" s="98"/>
    </row>
    <row r="86" spans="1:4" x14ac:dyDescent="0.25">
      <c r="B86" s="82"/>
    </row>
    <row r="87" spans="1:4" x14ac:dyDescent="0.25">
      <c r="A87" s="32" t="s">
        <v>192</v>
      </c>
      <c r="B87" s="106" t="s">
        <v>182</v>
      </c>
      <c r="C87" s="107" t="s">
        <v>110</v>
      </c>
    </row>
    <row r="88" spans="1:4" x14ac:dyDescent="0.25">
      <c r="A88" s="46">
        <v>-1</v>
      </c>
      <c r="B88" s="47" t="s">
        <v>37</v>
      </c>
      <c r="C88" s="42" t="s">
        <v>184</v>
      </c>
    </row>
    <row r="89" spans="1:4" x14ac:dyDescent="0.25">
      <c r="A89" s="46">
        <v>2</v>
      </c>
      <c r="B89" s="47" t="s">
        <v>38</v>
      </c>
      <c r="C89" s="42" t="s">
        <v>183</v>
      </c>
    </row>
    <row r="90" spans="1:4" x14ac:dyDescent="0.25">
      <c r="A90" s="84"/>
      <c r="B90" s="98"/>
      <c r="C90" s="70"/>
    </row>
    <row r="91" spans="1:4" ht="18" customHeight="1" x14ac:dyDescent="0.25">
      <c r="B91" s="82"/>
    </row>
    <row r="92" spans="1:4" ht="30" customHeight="1" x14ac:dyDescent="0.25">
      <c r="A92" s="20" t="s">
        <v>126</v>
      </c>
      <c r="B92" s="232" t="s">
        <v>14</v>
      </c>
      <c r="C92" s="233"/>
    </row>
    <row r="93" spans="1:4" x14ac:dyDescent="0.25">
      <c r="A93" s="40">
        <v>-2</v>
      </c>
      <c r="B93" s="230" t="s">
        <v>6</v>
      </c>
      <c r="C93" s="230"/>
    </row>
    <row r="94" spans="1:4" x14ac:dyDescent="0.25">
      <c r="A94" s="40">
        <v>-1</v>
      </c>
      <c r="B94" s="230" t="s">
        <v>7</v>
      </c>
      <c r="C94" s="230"/>
    </row>
    <row r="95" spans="1:4" x14ac:dyDescent="0.25">
      <c r="A95" s="40">
        <v>1</v>
      </c>
      <c r="B95" s="230" t="s">
        <v>8</v>
      </c>
      <c r="C95" s="230"/>
    </row>
    <row r="96" spans="1:4" x14ac:dyDescent="0.25">
      <c r="A96" s="40">
        <v>2</v>
      </c>
      <c r="B96" s="230" t="s">
        <v>9</v>
      </c>
      <c r="C96" s="230"/>
    </row>
    <row r="97" spans="1:3" x14ac:dyDescent="0.25">
      <c r="A97" s="48"/>
      <c r="B97" s="91"/>
    </row>
    <row r="98" spans="1:3" x14ac:dyDescent="0.25">
      <c r="A98" s="20" t="s">
        <v>57</v>
      </c>
      <c r="B98" s="78" t="s">
        <v>44</v>
      </c>
      <c r="C98" s="60" t="s">
        <v>61</v>
      </c>
    </row>
    <row r="99" spans="1:3" x14ac:dyDescent="0.25">
      <c r="A99" s="46">
        <v>-2</v>
      </c>
      <c r="B99" s="85" t="s">
        <v>87</v>
      </c>
      <c r="C99" s="42" t="s">
        <v>241</v>
      </c>
    </row>
    <row r="100" spans="1:3" x14ac:dyDescent="0.25">
      <c r="A100" s="46">
        <v>-1</v>
      </c>
      <c r="B100" s="85" t="s">
        <v>47</v>
      </c>
      <c r="C100" s="42" t="s">
        <v>45</v>
      </c>
    </row>
    <row r="101" spans="1:3" x14ac:dyDescent="0.25">
      <c r="A101" s="46">
        <v>0</v>
      </c>
      <c r="B101" s="81" t="s">
        <v>88</v>
      </c>
      <c r="C101" s="42" t="s">
        <v>46</v>
      </c>
    </row>
    <row r="102" spans="1:3" x14ac:dyDescent="0.25">
      <c r="A102" s="48"/>
      <c r="B102" s="91"/>
    </row>
  </sheetData>
  <dataConsolidate link="1"/>
  <mergeCells count="10">
    <mergeCell ref="B96:C96"/>
    <mergeCell ref="I3:L3"/>
    <mergeCell ref="G3:H3"/>
    <mergeCell ref="E3:F3"/>
    <mergeCell ref="A1:C1"/>
    <mergeCell ref="B92:C92"/>
    <mergeCell ref="B93:C93"/>
    <mergeCell ref="B94:C94"/>
    <mergeCell ref="B95:C95"/>
    <mergeCell ref="D72:D7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DGA_ExtraColumns_KeyWords_Note xmlns="http://schemas.microsoft.com/sharepoint/v3/fields">
      <Terms xmlns="http://schemas.microsoft.com/office/infopath/2007/PartnerControls"/>
    </DGA_ExtraColumns_KeyWords_Note>
    <DGA_ExtraColumns_Sources_Note xmlns="http://schemas.microsoft.com/sharepoint/v3/fields">
      <Terms xmlns="http://schemas.microsoft.com/office/infopath/2007/PartnerControls"/>
    </DGA_ExtraColumns_Sources_Note>
    <DGA_ExtraColumns_Description xmlns="9643ec56-3300-4deb-af99-6d6f3fbd1189" xsi:nil="true"/>
    <PublishingStartDate xmlns="http://schemas.microsoft.com/sharepoint/v3" xsi:nil="true"/>
    <TaxCatchAll xmlns="c7995c22-e5ad-474d-9ee7-bb00b3f59cf8"/>
    <DGA_ExtraColumns_Comments xmlns="9643ec56-3300-4deb-af99-6d6f3fbd118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DD4931D8A7F9409FC58DE02A2F47DA" ma:contentTypeVersion="8" ma:contentTypeDescription="Crée un document." ma:contentTypeScope="" ma:versionID="07f49b9773b67882df0754e037d2844e">
  <xsd:schema xmlns:xsd="http://www.w3.org/2001/XMLSchema" xmlns:xs="http://www.w3.org/2001/XMLSchema" xmlns:p="http://schemas.microsoft.com/office/2006/metadata/properties" xmlns:ns1="http://schemas.microsoft.com/sharepoint/v3" xmlns:ns2="9643ec56-3300-4deb-af99-6d6f3fbd1189" xmlns:ns3="http://schemas.microsoft.com/sharepoint/v3/fields" xmlns:ns4="c7995c22-e5ad-474d-9ee7-bb00b3f59cf8" targetNamespace="http://schemas.microsoft.com/office/2006/metadata/properties" ma:root="true" ma:fieldsID="e358e1bcc8e120bbc802dcdcc7c7d3c9" ns1:_="" ns2:_="" ns3:_="" ns4:_="">
    <xsd:import namespace="http://schemas.microsoft.com/sharepoint/v3"/>
    <xsd:import namespace="9643ec56-3300-4deb-af99-6d6f3fbd1189"/>
    <xsd:import namespace="http://schemas.microsoft.com/sharepoint/v3/fields"/>
    <xsd:import namespace="c7995c22-e5ad-474d-9ee7-bb00b3f59cf8"/>
    <xsd:element name="properties">
      <xsd:complexType>
        <xsd:sequence>
          <xsd:element name="documentManagement">
            <xsd:complexType>
              <xsd:all>
                <xsd:element ref="ns3:DGA_ExtraColumns_KeyWords_Note" minOccurs="0"/>
                <xsd:element ref="ns4:TaxCatchAll" minOccurs="0"/>
                <xsd:element ref="ns2:DGA_ExtraColumns_Comments" minOccurs="0"/>
                <xsd:element ref="ns2:DGA_ExtraColumns_Description" minOccurs="0"/>
                <xsd:element ref="ns3:DGA_ExtraColumns_Sources_Not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643ec56-3300-4deb-af99-6d6f3fbd1189" elementFormDefault="qualified">
    <xsd:import namespace="http://schemas.microsoft.com/office/2006/documentManagement/types"/>
    <xsd:import namespace="http://schemas.microsoft.com/office/infopath/2007/PartnerControls"/>
    <xsd:element name="DGA_ExtraColumns_Comments" ma:index="11" nillable="true" ma:displayName="Commentaires" ma:description="Commentaire" ma:internalName="DGA_ExtraColumns_Comments">
      <xsd:simpleType>
        <xsd:restriction base="dms:Note">
          <xsd:maxLength value="255"/>
        </xsd:restriction>
      </xsd:simpleType>
    </xsd:element>
    <xsd:element name="DGA_ExtraColumns_Description" ma:index="12" nillable="true" ma:displayName="Description" ma:description="Description" ma:internalName="DGA_ExtraColumns_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GA_ExtraColumns_KeyWords_Note" ma:index="9" nillable="true" ma:taxonomy="true" ma:internalName="DGA_ExtraColumns_KeyWords_Note" ma:taxonomyFieldName="DGA_ExtraColumns_KeyWords" ma:displayName="Mots Clés" ma:fieldId="{7409a513-33be-4508-9e9d-3da9a7f11d46}" ma:taxonomyMulti="true" ma:sspId="1684a1c5-86f9-41a7-b4c6-c3dc341934bb" ma:termSetId="621e52f6-6b3e-4e69-9299-55286c20531e" ma:anchorId="00000000-0000-0000-0000-000000000000" ma:open="true" ma:isKeyword="false">
      <xsd:complexType>
        <xsd:sequence>
          <xsd:element ref="pc:Terms" minOccurs="0" maxOccurs="1"/>
        </xsd:sequence>
      </xsd:complexType>
    </xsd:element>
    <xsd:element name="DGA_ExtraColumns_Sources_Note" ma:index="14" nillable="true" ma:taxonomy="true" ma:internalName="DGA_ExtraColumns_Sources_Note" ma:taxonomyFieldName="DGA_ExtraColumns_Sources" ma:displayName="Sources" ma:fieldId="{06d0f940-732d-4e98-a883-6625b4896b4c}" ma:taxonomyMulti="true" ma:sspId="1684a1c5-86f9-41a7-b4c6-c3dc341934bb" ma:termSetId="ac0b5fc9-b601-4f1a-9c78-28a044f07fb6"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995c22-e5ad-474d-9ee7-bb00b3f59cf8"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26639151-a7cd-48f2-bff2-ae01c9137b6b}" ma:internalName="TaxCatchAll" ma:showField="CatchAllData" ma:web="c7995c22-e5ad-474d-9ee7-bb00b3f59c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8FE199-AE63-4423-AFA6-E587D73F461D}">
  <ds:schemaRefs>
    <ds:schemaRef ds:uri="9643ec56-3300-4deb-af99-6d6f3fbd1189"/>
    <ds:schemaRef ds:uri="http://schemas.microsoft.com/office/2006/documentManagement/types"/>
    <ds:schemaRef ds:uri="http://schemas.microsoft.com/sharepoint/v3"/>
    <ds:schemaRef ds:uri="http://purl.org/dc/elements/1.1/"/>
    <ds:schemaRef ds:uri="http://schemas.microsoft.com/sharepoint/v3/fields"/>
    <ds:schemaRef ds:uri="http://schemas.openxmlformats.org/package/2006/metadata/core-properties"/>
    <ds:schemaRef ds:uri="http://schemas.microsoft.com/office/infopath/2007/PartnerControls"/>
    <ds:schemaRef ds:uri="c7995c22-e5ad-474d-9ee7-bb00b3f59cf8"/>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0D26B89-406B-447A-8931-6E2DE1E40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3ec56-3300-4deb-af99-6d6f3fbd1189"/>
    <ds:schemaRef ds:uri="http://schemas.microsoft.com/sharepoint/v3/fields"/>
    <ds:schemaRef ds:uri="c7995c22-e5ad-474d-9ee7-bb00b3f59c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2022B7-71BB-44FB-9639-7796DA840D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opératoire</vt:lpstr>
      <vt:lpstr>Volet Résultat-cat-SI</vt:lpstr>
      <vt:lpstr>Guide-Résultat-cat-SI</vt:lpstr>
      <vt:lpstr>Volet Criticité-opérationnelle</vt:lpstr>
      <vt:lpstr>Guide-critères-ops</vt:lpstr>
      <vt:lpstr>Volet Exposition</vt:lpstr>
      <vt:lpstr>Guide-critères-exposition</vt:lpstr>
    </vt:vector>
  </TitlesOfParts>
  <Company>Ministère de la Défense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AAAAMMJJ_DR_DGA_Questionnaire-Aide-Categorisation-SI DGA-V2.2</dc:title>
  <dc:creator>CONSTANT Veronique IPETA</dc:creator>
  <cp:lastModifiedBy>JPL</cp:lastModifiedBy>
  <cp:lastPrinted>2019-10-03T13:57:37Z</cp:lastPrinted>
  <dcterms:created xsi:type="dcterms:W3CDTF">2019-05-07T12:18:24Z</dcterms:created>
  <dcterms:modified xsi:type="dcterms:W3CDTF">2022-10-25T15:42:22Z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0x0101008EDD4931D8A7F9409FC58DE02A2F47DA</vt:lpwstr>
  </property>
  <property fmtid="{D5CDD505-2E9C-101B-9397-08002B2CF9AE}" pid="3" name="DGA_ExtraColumns_KeyWords">
    <vt:lpwstr/>
  </property>
  <property fmtid="{D5CDD505-2E9C-101B-9397-08002B2CF9AE}" pid="4" name="DGA_ExtraColumns_Sources">
    <vt:lpwstr/>
  </property>
</Properties>
</file>